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D.O.R 004\Desktop\"/>
    </mc:Choice>
  </mc:AlternateContent>
  <xr:revisionPtr revIDLastSave="0" documentId="8_{FD0C9062-EFC6-478A-BBE9-83F241F2A2D4}" xr6:coauthVersionLast="45" xr6:coauthVersionMax="45" xr10:uidLastSave="{00000000-0000-0000-0000-000000000000}"/>
  <bookViews>
    <workbookView xWindow="-108" yWindow="-108" windowWidth="23256" windowHeight="12576" activeTab="4" xr2:uid="{00000000-000D-0000-FFFF-FFFF00000000}"/>
  </bookViews>
  <sheets>
    <sheet name="payment systems" sheetId="7" r:id="rId1"/>
    <sheet name="credit &amp; deposit statistics" sheetId="8" r:id="rId2"/>
    <sheet name="SECTORAL CREDIT" sheetId="3" r:id="rId3"/>
    <sheet name="Non Performing Loans" sheetId="11" r:id="rId4"/>
    <sheet name="Remittances" sheetId="12" r:id="rId5"/>
    <sheet name="Staff Strenght" sheetId="10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_WT1">[1]Work_sect!#REF!</definedName>
    <definedName name="___WT5">[1]Work_sect!#REF!</definedName>
    <definedName name="___WT6">[1]Work_sect!#REF!</definedName>
    <definedName name="___WT7">[1]Work_sect!#REF!</definedName>
    <definedName name="__123Graph_ACurrent" hidden="1">[2]CPIINDEX!$O$263:$O$310</definedName>
    <definedName name="__123Graph_BCurrent" hidden="1">[2]CPIINDEX!$S$263:$S$310</definedName>
    <definedName name="__123Graph_XCurrent" hidden="1">[2]CPIINDEX!$B$263:$B$310</definedName>
    <definedName name="__RED3">"Check Box 8"</definedName>
    <definedName name="_1__123Graph_AChart_1A" hidden="1">[2]CPIINDEX!$O$263:$O$310</definedName>
    <definedName name="_10__123Graph_XChart_3A" hidden="1">[2]CPIINDEX!$B$203:$B$310</definedName>
    <definedName name="_11__123Graph_BChart_4A" hidden="1">[2]CPIINDEX!#REF!</definedName>
    <definedName name="_11__123Graph_XChart_4A" hidden="1">[2]CPIINDEX!$B$239:$B$298</definedName>
    <definedName name="_12__123Graph_XChart_1A" hidden="1">[2]CPIINDEX!$B$263:$B$310</definedName>
    <definedName name="_13__123Graph_XChart_2A" hidden="1">[2]CPIINDEX!$B$203:$B$310</definedName>
    <definedName name="_14__123Graph_XChart_3A" hidden="1">[2]CPIINDEX!$B$203:$B$310</definedName>
    <definedName name="_15__123Graph_XChart_4A" hidden="1">[2]CPIINDEX!$B$239:$B$298</definedName>
    <definedName name="_2">#REF!</definedName>
    <definedName name="_2__123Graph_AChart_2A" hidden="1">[2]CPIINDEX!$K$203:$K$304</definedName>
    <definedName name="_3__123Graph_AChart_3A" hidden="1">[2]CPIINDEX!$O$203:$O$304</definedName>
    <definedName name="_4__123Graph_AChart_4A" hidden="1">[2]CPIINDEX!$O$239:$O$298</definedName>
    <definedName name="_5__123Graph_BChart_1A" hidden="1">[2]CPIINDEX!$S$263:$S$310</definedName>
    <definedName name="_6__123Graph_BChart_3A" hidden="1">[2]CPIINDEX!#REF!</definedName>
    <definedName name="_7__123Graph_BChart_4A" hidden="1">[2]CPIINDEX!#REF!</definedName>
    <definedName name="_8__123Graph_BChart_3A" hidden="1">[2]CPIINDEX!#REF!</definedName>
    <definedName name="_8__123Graph_XChart_1A" hidden="1">[2]CPIINDEX!$B$263:$B$310</definedName>
    <definedName name="_9__123Graph_XChart_2A" hidden="1">[2]CPIINDEX!$B$203:$B$310</definedName>
    <definedName name="_Fill" hidden="1">#REF!</definedName>
    <definedName name="_RED3">"Check Box 8"</definedName>
    <definedName name="_WT1">[1]Work_sect!#REF!</definedName>
    <definedName name="_WT5">[1]Work_sect!#REF!</definedName>
    <definedName name="_WT6">[1]Work_sect!#REF!</definedName>
    <definedName name="_WT7">[1]Work_sect!#REF!</definedName>
    <definedName name="a">#REF!</definedName>
    <definedName name="A._Pre_cutoff_date_original_maturities__subject_to_further_rescheduling_1">#REF!</definedName>
    <definedName name="AMPO5">"Gráfico 8"</definedName>
    <definedName name="ass">#REF!</definedName>
    <definedName name="ASSBOP">[1]Work_sect!#REF!</definedName>
    <definedName name="ASSFISC">[1]Work_sect!#REF!</definedName>
    <definedName name="ASSGLOBAL">[1]Work_sect!#REF!</definedName>
    <definedName name="ASSMON">[1]Work_sect!#REF!</definedName>
    <definedName name="ASSSECTOR">[1]Work_sect!#REF!</definedName>
    <definedName name="Assumptions_for_Rescheduling">#REF!</definedName>
    <definedName name="_xlnm.Auto_Open">#REF!</definedName>
    <definedName name="B">#REF!</definedName>
    <definedName name="BACODE">[3]FEB!$M$3:$AP$3</definedName>
    <definedName name="BaseYear">[4]Nominal!$A$4</definedName>
    <definedName name="BG">[5]Analytical!#REF!</definedName>
    <definedName name="bh">#REF!</definedName>
    <definedName name="BJ">#REF!</definedName>
    <definedName name="BKCODE">#REF!</definedName>
    <definedName name="BLPH14" hidden="1">[6]Raw_1!#REF!</definedName>
    <definedName name="CONSFLAG">#REF!</definedName>
    <definedName name="contents2" hidden="1">[7]MSRV!#REF!</definedName>
    <definedName name="CountryName">[4]Nominal!$A$6</definedName>
    <definedName name="CUADRO_10.3.1">'[8]fondo promedio'!$A$36:$L$74</definedName>
    <definedName name="CUADRO_N__4.1.3">#REF!</definedName>
    <definedName name="Date">#REF!</definedName>
    <definedName name="dd">#REF!</definedName>
    <definedName name="Department">[4]Nominal!$B$2</definedName>
    <definedName name="Forex3">#REF!</definedName>
    <definedName name="g">#REF!</definedName>
    <definedName name="GRÁFICO_10.3.1.">'[8]GRÁFICO DE FONDO POR AFILIADO'!$A$3:$H$35</definedName>
    <definedName name="GRÁFICO_10.3.2">'[8]GRÁFICO DE FONDO POR AFILIADO'!$A$36:$H$68</definedName>
    <definedName name="GRÁFICO_10.3.3">'[8]GRÁFICO DE FONDO POR AFILIADO'!$A$69:$H$101</definedName>
    <definedName name="GRÁFICO_10.3.4.">'[8]GRÁFICO DE FONDO POR AFILIADO'!$A$103:$H$135</definedName>
    <definedName name="GRÁFICO_N_10.2.4.">#REF!</definedName>
    <definedName name="IFEMREPRT">#REF!</definedName>
    <definedName name="inflow">#REF!</definedName>
    <definedName name="Inflow4">#REF!</definedName>
    <definedName name="LEXCODE">#REF!</definedName>
    <definedName name="LEXICON">#REF!</definedName>
    <definedName name="m">#REF!</definedName>
    <definedName name="Macro1">#REF!</definedName>
    <definedName name="Macro2">#REF!</definedName>
    <definedName name="Macro3">#REF!</definedName>
    <definedName name="Macro4">#REF!</definedName>
    <definedName name="Macro5">#REF!</definedName>
    <definedName name="Macro6">#REF!</definedName>
    <definedName name="Macro7">#REF!</definedName>
    <definedName name="Mr">#REF!</definedName>
    <definedName name="n">#REF!</definedName>
    <definedName name="NBSHEET">#REF!</definedName>
    <definedName name="near">#REF!</definedName>
    <definedName name="NeerandReer">#REF!</definedName>
    <definedName name="NewRGDf">#REF!</definedName>
    <definedName name="NLEX">#REF!</definedName>
    <definedName name="nnga" hidden="1">#REF!</definedName>
    <definedName name="outflow">#REF!</definedName>
    <definedName name="period">[9]IN!$D$1:$I$1</definedName>
    <definedName name="PIN" hidden="1">{"red33",#N/A,FALSE,"Sheet1"}</definedName>
    <definedName name="pr_sr">#REF!</definedName>
    <definedName name="_xlnm.Print_Area" localSheetId="0">'payment systems'!$A$1:$G$56</definedName>
    <definedName name="_xlnm.Print_Area" localSheetId="2">'SECTORAL CREDIT'!$A$1:$T$46</definedName>
    <definedName name="_xlnm.Print_Area">#REF!</definedName>
    <definedName name="Print_Area_MI">'[10]Daily Rates'!#REF!</definedName>
    <definedName name="PRINT_TITLES_MI">#REF!</definedName>
    <definedName name="print16">'[11]16'!#REF!</definedName>
    <definedName name="print20">#REF!</definedName>
    <definedName name="promgraf">[12]GRAFPROM!#REF!</definedName>
    <definedName name="Recover">[13]Macro1!$A$45</definedName>
    <definedName name="Rescheduling_assumptions_continued">#REF!</definedName>
    <definedName name="RgCcode">[4]EERProfile!$B$2</definedName>
    <definedName name="RgCName">[4]EERProfile!$A$2</definedName>
    <definedName name="RgFdBaseYr">[4]EERProfile!$O$2</definedName>
    <definedName name="RgFdBper">[4]EERProfile!$M$2</definedName>
    <definedName name="RgFdDefBaseYr">[4]EERProfile!$P$2</definedName>
    <definedName name="RgFdEper">[4]EERProfile!$N$2</definedName>
    <definedName name="RgFdGrFoot">[4]EERProfile!$AC$2</definedName>
    <definedName name="RgFdGrSeries">[4]EERProfile!$AA$2:$AA$7</definedName>
    <definedName name="RgFdGrSeriesVal">[4]EERProfile!$AB$2:$AB$7</definedName>
    <definedName name="RgFdGrType">[4]EERProfile!$Z$2</definedName>
    <definedName name="RgFdPartCseries">[4]EERProfile!$K$2</definedName>
    <definedName name="RgFdPartCsource">#REF!</definedName>
    <definedName name="RgFdPartEseries">#REF!</definedName>
    <definedName name="RgFdPartEsource">#REF!</definedName>
    <definedName name="RgFdPartUserFile">[4]EERProfile!$L$2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ReptUserFile">[4]EERProfile!$G$2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sheet1">#REF!</definedName>
    <definedName name="Source">#REF!</definedName>
    <definedName name="table">#REF!</definedName>
    <definedName name="Table_1._Nigeria__Debt_Sustainability_Analysis__Adjustment_Scenario__2001_2012_1">#REF!</definedName>
    <definedName name="Table_1._Nigeria__Revised_Gross_Domestic_Product_by_Sector_of_Origin_at_Current_Prices__1997_2001_1">Table1</definedName>
    <definedName name="Table_16">#REF!</definedName>
    <definedName name="Table_16a">#REF!</definedName>
    <definedName name="Table_17">#REF!</definedName>
    <definedName name="Table_18">#REF!</definedName>
    <definedName name="Table_18a">#REF!</definedName>
    <definedName name="Table_19">#REF!</definedName>
    <definedName name="Table_20">#REF!</definedName>
    <definedName name="Table_20n">#REF!</definedName>
    <definedName name="Table_3._Nigeria__Debt_Sustainability_Analysis__Debt_Service_Indicators__2000_2010">#REF!</definedName>
    <definedName name="Table_4._Nigeria__Debt_Sustainability_Analysis__Sensitivity_to_Oil_Price_Developments__2000_2010_1">#REF!</definedName>
    <definedName name="Table_debt">[14]Table!$A$3:$AB$73</definedName>
    <definedName name="Table1" hidden="1">#REF!</definedName>
    <definedName name="Table11">#REF!</definedName>
    <definedName name="Table16">#REF!</definedName>
    <definedName name="Table17">#REF!</definedName>
    <definedName name="Table18">#REF!</definedName>
    <definedName name="Table2">#REF!</definedName>
    <definedName name="Table21">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a">#REF!</definedName>
    <definedName name="Table7">#REF!</definedName>
    <definedName name="TableName">"Dummy"</definedName>
    <definedName name="tableVI" hidden="1">{"red33",#N/A,FALSE,"Sheet1"}</definedName>
    <definedName name="uuu">#REF!</definedName>
    <definedName name="wrn.red97." hidden="1">{"red33",#N/A,FALSE,"Sheet1"}</definedName>
    <definedName name="wrn.st1." hidden="1">{"ST1",#N/A,FALSE,"SOURCE"}</definedName>
    <definedName name="WT4A">[1]Work_sect!#REF!</definedName>
    <definedName name="WT4B">[1]Work_sect!$B$55</definedName>
    <definedName name="WT4C">[1]Work_sect!$B$66</definedName>
    <definedName name="y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8" i="7" l="1"/>
  <c r="G27" i="7"/>
  <c r="F28" i="7"/>
  <c r="F27" i="7"/>
  <c r="G26" i="7"/>
  <c r="F8" i="12" l="1"/>
  <c r="F7" i="12"/>
  <c r="E8" i="12"/>
  <c r="E7" i="12"/>
  <c r="E6" i="12"/>
  <c r="R22" i="3"/>
  <c r="R21" i="3"/>
  <c r="S21" i="3"/>
  <c r="I43" i="3" s="1"/>
  <c r="S22" i="3"/>
  <c r="C83" i="11"/>
  <c r="D83" i="11"/>
  <c r="D21" i="11"/>
  <c r="G21" i="11" s="1"/>
  <c r="D22" i="11"/>
  <c r="G22" i="11" s="1"/>
  <c r="D23" i="11"/>
  <c r="D24" i="11"/>
  <c r="D25" i="11"/>
  <c r="G25" i="11" s="1"/>
  <c r="D26" i="11"/>
  <c r="G26" i="11" s="1"/>
  <c r="D27" i="11"/>
  <c r="D28" i="11"/>
  <c r="D29" i="11"/>
  <c r="G29" i="11" s="1"/>
  <c r="D30" i="11"/>
  <c r="G30" i="11" s="1"/>
  <c r="D31" i="11"/>
  <c r="D32" i="11"/>
  <c r="D33" i="11"/>
  <c r="G33" i="11" s="1"/>
  <c r="D34" i="11"/>
  <c r="G34" i="11" s="1"/>
  <c r="D35" i="11"/>
  <c r="D36" i="11"/>
  <c r="D37" i="11"/>
  <c r="G37" i="11" s="1"/>
  <c r="D38" i="11"/>
  <c r="G38" i="11" s="1"/>
  <c r="D39" i="11"/>
  <c r="D40" i="11"/>
  <c r="D41" i="11"/>
  <c r="G41" i="11" s="1"/>
  <c r="D42" i="11"/>
  <c r="G42" i="11" s="1"/>
  <c r="D43" i="11"/>
  <c r="D44" i="11"/>
  <c r="D45" i="11"/>
  <c r="G45" i="11" s="1"/>
  <c r="D46" i="11"/>
  <c r="G46" i="11" s="1"/>
  <c r="D47" i="11"/>
  <c r="D48" i="11"/>
  <c r="D49" i="11"/>
  <c r="G49" i="11" s="1"/>
  <c r="D50" i="11"/>
  <c r="G50" i="11" s="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D6" i="11"/>
  <c r="G6" i="11"/>
  <c r="D7" i="11"/>
  <c r="G7" i="11" s="1"/>
  <c r="D8" i="11"/>
  <c r="G8" i="11"/>
  <c r="D9" i="11"/>
  <c r="G9" i="11" s="1"/>
  <c r="D10" i="11"/>
  <c r="G10" i="11"/>
  <c r="D11" i="11"/>
  <c r="G11" i="11" s="1"/>
  <c r="D12" i="11"/>
  <c r="G12" i="11"/>
  <c r="D13" i="11"/>
  <c r="G13" i="11" s="1"/>
  <c r="D14" i="11"/>
  <c r="G14" i="11"/>
  <c r="D15" i="11"/>
  <c r="G15" i="11" s="1"/>
  <c r="D16" i="11"/>
  <c r="G16" i="11"/>
  <c r="D17" i="11"/>
  <c r="G17" i="11" s="1"/>
  <c r="D18" i="11"/>
  <c r="G18" i="11"/>
  <c r="D19" i="11"/>
  <c r="G19" i="11" s="1"/>
  <c r="D20" i="11"/>
  <c r="G20" i="11"/>
  <c r="G23" i="11"/>
  <c r="G24" i="11"/>
  <c r="G27" i="11"/>
  <c r="G28" i="11"/>
  <c r="G31" i="11"/>
  <c r="G32" i="11"/>
  <c r="G35" i="11"/>
  <c r="G36" i="11"/>
  <c r="G39" i="11"/>
  <c r="G40" i="11"/>
  <c r="G43" i="11"/>
  <c r="G44" i="11"/>
  <c r="G47" i="11"/>
  <c r="G48" i="11"/>
  <c r="D51" i="11"/>
  <c r="G51" i="11"/>
  <c r="D52" i="11"/>
  <c r="G52" i="11" s="1"/>
  <c r="D53" i="11"/>
  <c r="G53" i="11"/>
  <c r="D54" i="11"/>
  <c r="G54" i="11" s="1"/>
  <c r="F5" i="11"/>
  <c r="D5" i="11"/>
  <c r="G5" i="11" s="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E83" i="11"/>
  <c r="F83" i="11"/>
  <c r="E82" i="11"/>
  <c r="F82" i="11" s="1"/>
  <c r="E81" i="11"/>
  <c r="F81" i="11"/>
  <c r="E80" i="11"/>
  <c r="F80" i="11" s="1"/>
  <c r="E79" i="11"/>
  <c r="F79" i="11"/>
  <c r="E78" i="11"/>
  <c r="F78" i="11" s="1"/>
  <c r="E77" i="11"/>
  <c r="F77" i="11"/>
  <c r="E76" i="11"/>
  <c r="F76" i="11" s="1"/>
  <c r="E75" i="11"/>
  <c r="F75" i="11"/>
  <c r="E74" i="11"/>
  <c r="F74" i="11" s="1"/>
  <c r="E73" i="11"/>
  <c r="F73" i="11"/>
  <c r="E72" i="11"/>
  <c r="F72" i="11" s="1"/>
  <c r="E71" i="11"/>
  <c r="F71" i="11"/>
  <c r="E70" i="11"/>
  <c r="F70" i="11" s="1"/>
  <c r="E69" i="11"/>
  <c r="F69" i="11"/>
  <c r="E68" i="11"/>
  <c r="F68" i="11" s="1"/>
  <c r="E67" i="11"/>
  <c r="F67" i="11"/>
  <c r="E66" i="11"/>
  <c r="F66" i="11" s="1"/>
  <c r="E65" i="11"/>
  <c r="F65" i="11"/>
  <c r="E64" i="11"/>
  <c r="F64" i="11" s="1"/>
  <c r="E63" i="11"/>
  <c r="F63" i="11"/>
  <c r="E62" i="11"/>
  <c r="F62" i="11" s="1"/>
  <c r="E61" i="11"/>
  <c r="F61" i="11"/>
  <c r="G13" i="7"/>
  <c r="F13" i="7"/>
  <c r="E13" i="7"/>
  <c r="E14" i="7" s="1"/>
  <c r="D13" i="7"/>
  <c r="D14" i="7" s="1"/>
  <c r="C13" i="7"/>
  <c r="B13" i="7"/>
  <c r="G12" i="7"/>
  <c r="G14" i="7" s="1"/>
  <c r="F12" i="7"/>
  <c r="F14" i="7" s="1"/>
  <c r="E12" i="7"/>
  <c r="D12" i="7"/>
  <c r="C12" i="7"/>
  <c r="C14" i="7" s="1"/>
  <c r="B12" i="7"/>
  <c r="B14" i="7" s="1"/>
  <c r="D81" i="10"/>
  <c r="C81" i="10"/>
  <c r="B81" i="10"/>
  <c r="E80" i="10"/>
  <c r="M6" i="10" s="1"/>
  <c r="E79" i="10"/>
  <c r="E78" i="10"/>
  <c r="M4" i="10" s="1"/>
  <c r="E77" i="10"/>
  <c r="D73" i="10"/>
  <c r="C73" i="10"/>
  <c r="B73" i="10"/>
  <c r="E72" i="10"/>
  <c r="E71" i="10"/>
  <c r="E70" i="10"/>
  <c r="E69" i="10"/>
  <c r="E73" i="10" s="1"/>
  <c r="U10" i="10" s="1"/>
  <c r="U11" i="10" s="1"/>
  <c r="D64" i="10"/>
  <c r="C64" i="10"/>
  <c r="B64" i="10"/>
  <c r="E63" i="10"/>
  <c r="E64" i="10"/>
  <c r="E62" i="10"/>
  <c r="E61" i="10"/>
  <c r="E60" i="10"/>
  <c r="D48" i="10"/>
  <c r="C48" i="10"/>
  <c r="B48" i="10"/>
  <c r="E47" i="10"/>
  <c r="I6" i="10"/>
  <c r="E39" i="10"/>
  <c r="D39" i="10"/>
  <c r="C39" i="10"/>
  <c r="B39" i="10"/>
  <c r="E31" i="10"/>
  <c r="D31" i="10"/>
  <c r="C31" i="10"/>
  <c r="B31" i="10"/>
  <c r="E22" i="10"/>
  <c r="D22" i="10"/>
  <c r="C22" i="10"/>
  <c r="B22" i="10"/>
  <c r="L11" i="10"/>
  <c r="K11" i="10"/>
  <c r="J11" i="10"/>
  <c r="I11" i="10"/>
  <c r="H11" i="10"/>
  <c r="G11" i="10"/>
  <c r="F11" i="10"/>
  <c r="E11" i="10"/>
  <c r="D11" i="10"/>
  <c r="C11" i="10"/>
  <c r="T10" i="10"/>
  <c r="Q10" i="10"/>
  <c r="N10" i="10"/>
  <c r="N11" i="10" s="1"/>
  <c r="G7" i="10"/>
  <c r="P10" i="10"/>
  <c r="F7" i="10"/>
  <c r="O10" i="10" s="1"/>
  <c r="D7" i="10"/>
  <c r="M10" i="10"/>
  <c r="M11" i="10"/>
  <c r="J6" i="10"/>
  <c r="M5" i="10"/>
  <c r="N5" i="10"/>
  <c r="J5" i="10"/>
  <c r="I5" i="10"/>
  <c r="J4" i="10"/>
  <c r="I4" i="10"/>
  <c r="M3" i="10"/>
  <c r="N3" i="10" s="1"/>
  <c r="J3" i="10"/>
  <c r="J7" i="10"/>
  <c r="S10" i="10" s="1"/>
  <c r="I3" i="10"/>
  <c r="I7" i="10" s="1"/>
  <c r="R10" i="10" s="1"/>
  <c r="R11" i="10" s="1"/>
  <c r="S5" i="3"/>
  <c r="H27" i="3" s="1"/>
  <c r="O27" i="3"/>
  <c r="S27" i="3"/>
  <c r="S6" i="3"/>
  <c r="H28" i="3" s="1"/>
  <c r="J28" i="3"/>
  <c r="K28" i="3"/>
  <c r="N28" i="3"/>
  <c r="O28" i="3"/>
  <c r="R28" i="3"/>
  <c r="S28" i="3"/>
  <c r="S7" i="3"/>
  <c r="H29" i="3"/>
  <c r="I29" i="3"/>
  <c r="J29" i="3"/>
  <c r="K29" i="3"/>
  <c r="L29" i="3"/>
  <c r="M29" i="3"/>
  <c r="N29" i="3"/>
  <c r="O29" i="3"/>
  <c r="P29" i="3"/>
  <c r="Q29" i="3"/>
  <c r="R29" i="3"/>
  <c r="S29" i="3"/>
  <c r="S8" i="3"/>
  <c r="J30" i="3" s="1"/>
  <c r="H30" i="3"/>
  <c r="I30" i="3"/>
  <c r="K30" i="3"/>
  <c r="L30" i="3"/>
  <c r="M30" i="3"/>
  <c r="N30" i="3"/>
  <c r="O30" i="3"/>
  <c r="P30" i="3"/>
  <c r="Q30" i="3"/>
  <c r="R30" i="3"/>
  <c r="S30" i="3"/>
  <c r="S9" i="3"/>
  <c r="H31" i="3" s="1"/>
  <c r="O31" i="3"/>
  <c r="S31" i="3"/>
  <c r="S10" i="3"/>
  <c r="H32" i="3" s="1"/>
  <c r="J32" i="3"/>
  <c r="K32" i="3"/>
  <c r="N32" i="3"/>
  <c r="O32" i="3"/>
  <c r="R32" i="3"/>
  <c r="S32" i="3"/>
  <c r="S11" i="3"/>
  <c r="H33" i="3"/>
  <c r="I33" i="3"/>
  <c r="J33" i="3"/>
  <c r="K33" i="3"/>
  <c r="L33" i="3"/>
  <c r="M33" i="3"/>
  <c r="N33" i="3"/>
  <c r="O33" i="3"/>
  <c r="P33" i="3"/>
  <c r="Q33" i="3"/>
  <c r="R33" i="3"/>
  <c r="S33" i="3"/>
  <c r="S12" i="3"/>
  <c r="J34" i="3" s="1"/>
  <c r="H34" i="3"/>
  <c r="I34" i="3"/>
  <c r="K34" i="3"/>
  <c r="L34" i="3"/>
  <c r="M34" i="3"/>
  <c r="O34" i="3"/>
  <c r="P34" i="3"/>
  <c r="Q34" i="3"/>
  <c r="S34" i="3"/>
  <c r="S13" i="3"/>
  <c r="H35" i="3" s="1"/>
  <c r="S35" i="3"/>
  <c r="S14" i="3"/>
  <c r="H36" i="3" s="1"/>
  <c r="J36" i="3"/>
  <c r="K36" i="3"/>
  <c r="N36" i="3"/>
  <c r="O36" i="3"/>
  <c r="R36" i="3"/>
  <c r="S36" i="3"/>
  <c r="S15" i="3"/>
  <c r="H37" i="3" s="1"/>
  <c r="I37" i="3"/>
  <c r="J37" i="3"/>
  <c r="K37" i="3"/>
  <c r="M37" i="3"/>
  <c r="N37" i="3"/>
  <c r="O37" i="3"/>
  <c r="P37" i="3"/>
  <c r="Q37" i="3"/>
  <c r="R37" i="3"/>
  <c r="S37" i="3"/>
  <c r="S16" i="3"/>
  <c r="J38" i="3" s="1"/>
  <c r="H38" i="3"/>
  <c r="I38" i="3"/>
  <c r="K38" i="3"/>
  <c r="L38" i="3"/>
  <c r="M38" i="3"/>
  <c r="O38" i="3"/>
  <c r="P38" i="3"/>
  <c r="Q38" i="3"/>
  <c r="S38" i="3"/>
  <c r="S17" i="3"/>
  <c r="H39" i="3" s="1"/>
  <c r="S18" i="3"/>
  <c r="H40" i="3" s="1"/>
  <c r="J40" i="3"/>
  <c r="K40" i="3"/>
  <c r="N40" i="3"/>
  <c r="O40" i="3"/>
  <c r="R40" i="3"/>
  <c r="S40" i="3"/>
  <c r="S19" i="3"/>
  <c r="H41" i="3" s="1"/>
  <c r="I41" i="3"/>
  <c r="J41" i="3"/>
  <c r="K41" i="3"/>
  <c r="L41" i="3"/>
  <c r="M41" i="3"/>
  <c r="N41" i="3"/>
  <c r="O41" i="3"/>
  <c r="P41" i="3"/>
  <c r="Q41" i="3"/>
  <c r="R41" i="3"/>
  <c r="S41" i="3"/>
  <c r="S20" i="3"/>
  <c r="J42" i="3" s="1"/>
  <c r="H42" i="3"/>
  <c r="I42" i="3"/>
  <c r="K42" i="3"/>
  <c r="L42" i="3"/>
  <c r="M42" i="3"/>
  <c r="N42" i="3"/>
  <c r="O42" i="3"/>
  <c r="P42" i="3"/>
  <c r="Q42" i="3"/>
  <c r="R42" i="3"/>
  <c r="S42" i="3"/>
  <c r="H43" i="3"/>
  <c r="L43" i="3"/>
  <c r="P43" i="3"/>
  <c r="H44" i="3"/>
  <c r="I44" i="3"/>
  <c r="J44" i="3"/>
  <c r="K44" i="3"/>
  <c r="L44" i="3"/>
  <c r="M44" i="3"/>
  <c r="N44" i="3"/>
  <c r="O44" i="3"/>
  <c r="P44" i="3"/>
  <c r="Q44" i="3"/>
  <c r="R44" i="3"/>
  <c r="S44" i="3"/>
  <c r="G28" i="3"/>
  <c r="G29" i="3"/>
  <c r="G30" i="3"/>
  <c r="G32" i="3"/>
  <c r="G33" i="3"/>
  <c r="G34" i="3"/>
  <c r="G36" i="3"/>
  <c r="G37" i="3"/>
  <c r="G38" i="3"/>
  <c r="G40" i="3"/>
  <c r="G41" i="3"/>
  <c r="G42" i="3"/>
  <c r="G44" i="3"/>
  <c r="G27" i="3"/>
  <c r="F28" i="3"/>
  <c r="F29" i="3"/>
  <c r="F30" i="3"/>
  <c r="F32" i="3"/>
  <c r="F33" i="3"/>
  <c r="F34" i="3"/>
  <c r="F36" i="3"/>
  <c r="F37" i="3"/>
  <c r="F38" i="3"/>
  <c r="F40" i="3"/>
  <c r="F41" i="3"/>
  <c r="F42" i="3"/>
  <c r="F43" i="3"/>
  <c r="F44" i="3"/>
  <c r="E28" i="3"/>
  <c r="E29" i="3"/>
  <c r="E30" i="3"/>
  <c r="E32" i="3"/>
  <c r="E33" i="3"/>
  <c r="E34" i="3"/>
  <c r="E36" i="3"/>
  <c r="E37" i="3"/>
  <c r="E38" i="3"/>
  <c r="E40" i="3"/>
  <c r="E41" i="3"/>
  <c r="E42" i="3"/>
  <c r="E44" i="3"/>
  <c r="E27" i="3"/>
  <c r="C28" i="3"/>
  <c r="C29" i="3"/>
  <c r="C30" i="3"/>
  <c r="C31" i="3"/>
  <c r="C32" i="3"/>
  <c r="C33" i="3"/>
  <c r="C34" i="3"/>
  <c r="C36" i="3"/>
  <c r="C37" i="3"/>
  <c r="C38" i="3"/>
  <c r="C40" i="3"/>
  <c r="C41" i="3"/>
  <c r="C42" i="3"/>
  <c r="C43" i="3"/>
  <c r="C44" i="3"/>
  <c r="D28" i="3"/>
  <c r="D29" i="3"/>
  <c r="D30" i="3"/>
  <c r="D32" i="3"/>
  <c r="D33" i="3"/>
  <c r="D34" i="3"/>
  <c r="D36" i="3"/>
  <c r="D37" i="3"/>
  <c r="D38" i="3"/>
  <c r="D40" i="3"/>
  <c r="D41" i="3"/>
  <c r="D42" i="3"/>
  <c r="D44" i="3"/>
  <c r="D27" i="3"/>
  <c r="C27" i="3"/>
  <c r="B44" i="3"/>
  <c r="B28" i="3"/>
  <c r="B29" i="3"/>
  <c r="B30" i="3"/>
  <c r="B32" i="3"/>
  <c r="B33" i="3"/>
  <c r="B34" i="3"/>
  <c r="B36" i="3"/>
  <c r="B37" i="3"/>
  <c r="B38" i="3"/>
  <c r="B40" i="3"/>
  <c r="B41" i="3"/>
  <c r="B42" i="3"/>
  <c r="T22" i="3"/>
  <c r="T21" i="3"/>
  <c r="T16" i="3"/>
  <c r="T12" i="3"/>
  <c r="T10" i="3"/>
  <c r="T8" i="3"/>
  <c r="E54" i="7"/>
  <c r="E55" i="7" s="1"/>
  <c r="D54" i="7"/>
  <c r="C54" i="7"/>
  <c r="C55" i="7" s="1"/>
  <c r="B54" i="7"/>
  <c r="E53" i="7"/>
  <c r="D53" i="7"/>
  <c r="D55" i="7" s="1"/>
  <c r="C53" i="7"/>
  <c r="B53" i="7"/>
  <c r="B55" i="7" s="1"/>
  <c r="G40" i="7"/>
  <c r="G41" i="7" s="1"/>
  <c r="F40" i="7"/>
  <c r="E40" i="7"/>
  <c r="E41" i="7" s="1"/>
  <c r="D40" i="7"/>
  <c r="C40" i="7"/>
  <c r="B40" i="7"/>
  <c r="B41" i="7" s="1"/>
  <c r="G39" i="7"/>
  <c r="F39" i="7"/>
  <c r="F41" i="7" s="1"/>
  <c r="E39" i="7"/>
  <c r="D39" i="7"/>
  <c r="D41" i="7"/>
  <c r="C39" i="7"/>
  <c r="C41" i="7" s="1"/>
  <c r="B39" i="7"/>
  <c r="B28" i="7"/>
  <c r="C26" i="7"/>
  <c r="D26" i="7"/>
  <c r="E26" i="7"/>
  <c r="E28" i="7" s="1"/>
  <c r="F26" i="7"/>
  <c r="B26" i="7"/>
  <c r="C27" i="7"/>
  <c r="C28" i="7" s="1"/>
  <c r="D27" i="7"/>
  <c r="D28" i="7" s="1"/>
  <c r="E27" i="7"/>
  <c r="B27" i="7"/>
  <c r="Q11" i="10"/>
  <c r="O5" i="10"/>
  <c r="E81" i="10"/>
  <c r="V10" i="10" s="1"/>
  <c r="O3" i="10"/>
  <c r="E48" i="10"/>
  <c r="T18" i="3"/>
  <c r="T7" i="3"/>
  <c r="T11" i="3"/>
  <c r="T15" i="3"/>
  <c r="T19" i="3"/>
  <c r="T9" i="3"/>
  <c r="T20" i="3"/>
  <c r="S11" i="10" l="1"/>
  <c r="T11" i="10"/>
  <c r="N6" i="10"/>
  <c r="O6" i="10"/>
  <c r="O4" i="10"/>
  <c r="N4" i="10"/>
  <c r="V11" i="10"/>
  <c r="O11" i="10"/>
  <c r="P11" i="10"/>
  <c r="S39" i="3"/>
  <c r="O39" i="3"/>
  <c r="K39" i="3"/>
  <c r="O35" i="3"/>
  <c r="K35" i="3"/>
  <c r="T6" i="3"/>
  <c r="T14" i="3"/>
  <c r="B27" i="3"/>
  <c r="E43" i="3"/>
  <c r="E39" i="3"/>
  <c r="E35" i="3"/>
  <c r="E31" i="3"/>
  <c r="F27" i="3"/>
  <c r="G43" i="3"/>
  <c r="G39" i="3"/>
  <c r="G35" i="3"/>
  <c r="G31" i="3"/>
  <c r="S43" i="3"/>
  <c r="O43" i="3"/>
  <c r="K43" i="3"/>
  <c r="Q40" i="3"/>
  <c r="M40" i="3"/>
  <c r="I40" i="3"/>
  <c r="R39" i="3"/>
  <c r="N39" i="3"/>
  <c r="J39" i="3"/>
  <c r="L37" i="3"/>
  <c r="Q36" i="3"/>
  <c r="M36" i="3"/>
  <c r="I36" i="3"/>
  <c r="R35" i="3"/>
  <c r="N35" i="3"/>
  <c r="J35" i="3"/>
  <c r="Q32" i="3"/>
  <c r="M32" i="3"/>
  <c r="I32" i="3"/>
  <c r="R31" i="3"/>
  <c r="N31" i="3"/>
  <c r="J31" i="3"/>
  <c r="Q28" i="3"/>
  <c r="M28" i="3"/>
  <c r="I28" i="3"/>
  <c r="R27" i="3"/>
  <c r="N27" i="3"/>
  <c r="J27" i="3"/>
  <c r="K31" i="3"/>
  <c r="K27" i="3"/>
  <c r="M7" i="10"/>
  <c r="T17" i="3"/>
  <c r="T13" i="3"/>
  <c r="B43" i="3"/>
  <c r="B39" i="3"/>
  <c r="B35" i="3"/>
  <c r="B31" i="3"/>
  <c r="D43" i="3"/>
  <c r="D39" i="3"/>
  <c r="D35" i="3"/>
  <c r="D31" i="3"/>
  <c r="R43" i="3"/>
  <c r="N43" i="3"/>
  <c r="J43" i="3"/>
  <c r="P40" i="3"/>
  <c r="L40" i="3"/>
  <c r="Q39" i="3"/>
  <c r="M39" i="3"/>
  <c r="I39" i="3"/>
  <c r="R38" i="3"/>
  <c r="N38" i="3"/>
  <c r="P36" i="3"/>
  <c r="L36" i="3"/>
  <c r="Q35" i="3"/>
  <c r="M35" i="3"/>
  <c r="I35" i="3"/>
  <c r="R34" i="3"/>
  <c r="N34" i="3"/>
  <c r="P32" i="3"/>
  <c r="L32" i="3"/>
  <c r="Q31" i="3"/>
  <c r="M31" i="3"/>
  <c r="I31" i="3"/>
  <c r="P28" i="3"/>
  <c r="L28" i="3"/>
  <c r="Q27" i="3"/>
  <c r="M27" i="3"/>
  <c r="I27" i="3"/>
  <c r="C39" i="3"/>
  <c r="C35" i="3"/>
  <c r="F39" i="3"/>
  <c r="F35" i="3"/>
  <c r="F31" i="3"/>
  <c r="Q43" i="3"/>
  <c r="M43" i="3"/>
  <c r="P39" i="3"/>
  <c r="L39" i="3"/>
  <c r="P35" i="3"/>
  <c r="L35" i="3"/>
  <c r="P31" i="3"/>
  <c r="L31" i="3"/>
  <c r="P27" i="3"/>
  <c r="L27" i="3"/>
  <c r="N7" i="10" l="1"/>
  <c r="O7" i="10"/>
</calcChain>
</file>

<file path=xl/sharedStrings.xml><?xml version="1.0" encoding="utf-8"?>
<sst xmlns="http://schemas.openxmlformats.org/spreadsheetml/2006/main" count="543" uniqueCount="249">
  <si>
    <t>CHEQUES</t>
  </si>
  <si>
    <t>ATM</t>
  </si>
  <si>
    <t>POS</t>
  </si>
  <si>
    <t>INTERNET (WEB)</t>
  </si>
  <si>
    <t>MOBILE PAYMENTS</t>
  </si>
  <si>
    <t>NIP</t>
  </si>
  <si>
    <t>m-Cash</t>
  </si>
  <si>
    <t>EBILLSPAY</t>
  </si>
  <si>
    <t>REMITA</t>
  </si>
  <si>
    <t>CENTRAL PAY</t>
  </si>
  <si>
    <t>Month</t>
  </si>
  <si>
    <t>Volume</t>
  </si>
  <si>
    <t>Value</t>
  </si>
  <si>
    <t xml:space="preserve">Volume </t>
  </si>
  <si>
    <t xml:space="preserve">Value </t>
  </si>
  <si>
    <t>January</t>
  </si>
  <si>
    <t>February</t>
  </si>
  <si>
    <t>March</t>
  </si>
  <si>
    <t>April</t>
  </si>
  <si>
    <t>May</t>
  </si>
  <si>
    <t>June</t>
  </si>
  <si>
    <t>(In  Millions  of Naira)</t>
  </si>
  <si>
    <t>DOMESTIC CREDIT  (NET)</t>
  </si>
  <si>
    <t>Claims on Federal Government (Net)</t>
  </si>
  <si>
    <t>By   Monetary  Authorities</t>
  </si>
  <si>
    <t>By Commercial Banks</t>
  </si>
  <si>
    <t>By Merchant Banks</t>
  </si>
  <si>
    <t>By  Non Interest Banks</t>
  </si>
  <si>
    <t>By  Primary Mortgage Banks</t>
  </si>
  <si>
    <t>By  Microfinance Banks</t>
  </si>
  <si>
    <t>Claims on Private Sector</t>
  </si>
  <si>
    <t>Claims on State and Local Govts:</t>
  </si>
  <si>
    <t>Claims on Non-Financial Public Enterprises:</t>
  </si>
  <si>
    <t>Claims on Other  Private Sector:*</t>
  </si>
  <si>
    <t xml:space="preserve">By   Monetary  Authorities </t>
  </si>
  <si>
    <t xml:space="preserve"> Demand Deposits </t>
  </si>
  <si>
    <t xml:space="preserve">   Private  Sector  Deposits at CBN</t>
  </si>
  <si>
    <t>Of Which NNPC Oil and Gas Revenue from DMBs</t>
  </si>
  <si>
    <t xml:space="preserve">   Private  Sector  Deposits at Commercial Banks</t>
  </si>
  <si>
    <t xml:space="preserve">   Private  Sector  Deposits at Merchant Banks</t>
  </si>
  <si>
    <t xml:space="preserve">   Private  Sector  Deposits at Non Interest Banks</t>
  </si>
  <si>
    <t xml:space="preserve">   Private  Sector  Deposits at PMBs</t>
  </si>
  <si>
    <t xml:space="preserve">   Private  Sector  Deposits at MFBs</t>
  </si>
  <si>
    <t>DEMMAND, TIME &amp; SAVINGS DEPOSITS</t>
  </si>
  <si>
    <t>Time and Savings Deposits of:</t>
  </si>
  <si>
    <t xml:space="preserve">            Commercial Banks </t>
  </si>
  <si>
    <t xml:space="preserve">                   Of Which: Foreign Currency Deposit </t>
  </si>
  <si>
    <t>Merchant Banks</t>
  </si>
  <si>
    <t xml:space="preserve">        Non Interest Banks</t>
  </si>
  <si>
    <t xml:space="preserve">        Primary Mortgage Banks</t>
  </si>
  <si>
    <t xml:space="preserve">        Microfinance Banks</t>
  </si>
  <si>
    <t>Sectoral Credit (N'Million)</t>
  </si>
  <si>
    <t>Month-Year</t>
  </si>
  <si>
    <t>Agriculture</t>
  </si>
  <si>
    <t>Industry</t>
  </si>
  <si>
    <t>Construction</t>
  </si>
  <si>
    <t xml:space="preserve"> Trade/General Commerce</t>
  </si>
  <si>
    <t xml:space="preserve"> Government</t>
  </si>
  <si>
    <t>Mining &amp; Quarrying</t>
  </si>
  <si>
    <t xml:space="preserve">Manufacturing </t>
  </si>
  <si>
    <t>Oil &amp; Gas</t>
  </si>
  <si>
    <t>Power and Energy</t>
  </si>
  <si>
    <t>Q1 2015</t>
  </si>
  <si>
    <t>Q2 2015</t>
  </si>
  <si>
    <t>Q3 2015</t>
  </si>
  <si>
    <t>Q4 2015</t>
  </si>
  <si>
    <t>Q1 2016</t>
  </si>
  <si>
    <t>Q2 2016</t>
  </si>
  <si>
    <t>Q3 2016</t>
  </si>
  <si>
    <t>Q4 2016</t>
  </si>
  <si>
    <t>Q1 2017</t>
  </si>
  <si>
    <t>Q2 2017</t>
  </si>
  <si>
    <t>Q3 2017</t>
  </si>
  <si>
    <t>Q4 2017</t>
  </si>
  <si>
    <t>Q1 2018</t>
  </si>
  <si>
    <t>Q2 2018</t>
  </si>
  <si>
    <t>Services</t>
  </si>
  <si>
    <t>Real Estate</t>
  </si>
  <si>
    <t>Finance, Insurance and Capital Market</t>
  </si>
  <si>
    <t>Education</t>
  </si>
  <si>
    <t xml:space="preserve"> General</t>
  </si>
  <si>
    <t>Information &amp; Communication</t>
  </si>
  <si>
    <t xml:space="preserve"> Transportation &amp; Storage</t>
  </si>
  <si>
    <t>Others</t>
  </si>
  <si>
    <t>Q3 2018</t>
  </si>
  <si>
    <t>Q4 2018</t>
  </si>
  <si>
    <t>CBs</t>
  </si>
  <si>
    <t>MBs</t>
  </si>
  <si>
    <t>NIB</t>
  </si>
  <si>
    <t>DMBs Total</t>
  </si>
  <si>
    <t>Executive Staff</t>
  </si>
  <si>
    <t>Senior Staff</t>
  </si>
  <si>
    <t>Junior Staff</t>
  </si>
  <si>
    <t>Contract Staff</t>
  </si>
  <si>
    <t>Totals</t>
  </si>
  <si>
    <t>Note: CB = Commercial Banks; MBs = Merchant Banks; NIB = Non-Interest Banks; DMBs = Deposit Money Banks</t>
  </si>
  <si>
    <t>DATA ON ALL PAYMENTS CHANNELS FOR 2019</t>
  </si>
  <si>
    <t>Credit and Deposit Statistics</t>
  </si>
  <si>
    <t>Provisional</t>
  </si>
  <si>
    <t>Q1 2019</t>
  </si>
  <si>
    <t>Q2 2019</t>
  </si>
  <si>
    <t>ACH/NAPS/PMS</t>
  </si>
  <si>
    <t>Quarter on Quarter %</t>
  </si>
  <si>
    <t>DMBs STAFF STRENGTH (Q2 2019)</t>
  </si>
  <si>
    <t>Quarter-Year</t>
  </si>
  <si>
    <t>Total Credit</t>
  </si>
  <si>
    <t>Quarter on Quarter Growth Rate %</t>
  </si>
  <si>
    <t>Banking Sector Credit to Private Sector Sectoral Share as a % of Total Credit</t>
  </si>
  <si>
    <t>Total Credit %</t>
  </si>
  <si>
    <t xml:space="preserve">Staff Strength in the Banking Sector </t>
  </si>
  <si>
    <t>Q on Q growth %</t>
  </si>
  <si>
    <t>Y on Y growth %</t>
  </si>
  <si>
    <t>Total</t>
  </si>
  <si>
    <t> </t>
  </si>
  <si>
    <t>Q1 2014</t>
  </si>
  <si>
    <t>Q2, 2014</t>
  </si>
  <si>
    <t>Q3, 2014</t>
  </si>
  <si>
    <t>Q4, 2014</t>
  </si>
  <si>
    <t>Q1, 2015</t>
  </si>
  <si>
    <t>Q2, 2015</t>
  </si>
  <si>
    <t>Q3, 2015</t>
  </si>
  <si>
    <t>Q4, 2015</t>
  </si>
  <si>
    <t>Q1, 2016</t>
  </si>
  <si>
    <t>Q2, 2016</t>
  </si>
  <si>
    <t>Q3, 2016</t>
  </si>
  <si>
    <t>Staff Strength</t>
  </si>
  <si>
    <t>DMBs STAFF STRENGTH</t>
  </si>
  <si>
    <t>DMBs TOTAL</t>
  </si>
  <si>
    <t>Total Banking Sector</t>
  </si>
  <si>
    <t>DMBs STAFF STRENGTH (DECEMBER 2017)</t>
  </si>
  <si>
    <t>DMBs STAFF STRENGTH (MARCH 2018)</t>
  </si>
  <si>
    <t>DMBs STAFF STRENGTH (JUNE2018)</t>
  </si>
  <si>
    <t>DMBs STAFF STRENGTH (SEPTEMBER 2018)</t>
  </si>
  <si>
    <t>DMBs STAFF STRENGTH (DECEMBER 2018)</t>
  </si>
  <si>
    <t>DMBs STAFF STRENGTH MARCH 2019)</t>
  </si>
  <si>
    <t>DATA ON ALL PAYMENTS CHANNELS FOR 2018</t>
  </si>
  <si>
    <t>values in naira</t>
  </si>
  <si>
    <t>NEFT</t>
  </si>
  <si>
    <t>July</t>
  </si>
  <si>
    <t>August</t>
  </si>
  <si>
    <t>September</t>
  </si>
  <si>
    <t>October</t>
  </si>
  <si>
    <t>November</t>
  </si>
  <si>
    <t>December</t>
  </si>
  <si>
    <t>*NAPS</t>
  </si>
  <si>
    <t>Source:</t>
  </si>
  <si>
    <t>NIBSS, Switches, MMOs</t>
  </si>
  <si>
    <t>note: November 2018 figures are provisional</t>
  </si>
  <si>
    <r>
      <t xml:space="preserve">*NAPS </t>
    </r>
    <r>
      <rPr>
        <sz val="12"/>
        <color rgb="FF000000"/>
        <rFont val="Calibri Light"/>
        <family val="2"/>
      </rPr>
      <t xml:space="preserve">effective October 2018, data for NAPs will comprise of NEFT/NAPS/PMS </t>
    </r>
  </si>
  <si>
    <t xml:space="preserve"> Gross loans</t>
  </si>
  <si>
    <t xml:space="preserve">Specific provisions </t>
  </si>
  <si>
    <t xml:space="preserve">Nonperforming loans </t>
  </si>
  <si>
    <t>1ST QTR 2007</t>
  </si>
  <si>
    <t>2ND QTR 2007</t>
  </si>
  <si>
    <t>3RD QTR 2007</t>
  </si>
  <si>
    <t>4TH QTR 2007</t>
  </si>
  <si>
    <t>1ST QTR 2008</t>
  </si>
  <si>
    <t>2ND QTR 2008</t>
  </si>
  <si>
    <t>3RD QTR 2008</t>
  </si>
  <si>
    <t>4TH QTR 2008</t>
  </si>
  <si>
    <t>1ST QTR 2009</t>
  </si>
  <si>
    <t>2ND QTR 2009</t>
  </si>
  <si>
    <t>3RD QTR 2009</t>
  </si>
  <si>
    <t>4TH QTR 2009</t>
  </si>
  <si>
    <t>1ST QTR 2010</t>
  </si>
  <si>
    <t>2ND QTR 2010</t>
  </si>
  <si>
    <t>3RD QTR  2010</t>
  </si>
  <si>
    <t>4TH QTR 2010</t>
  </si>
  <si>
    <t>1ST QTR 2011</t>
  </si>
  <si>
    <t>2ND QTR 2011</t>
  </si>
  <si>
    <t>3RD QTR 2011</t>
  </si>
  <si>
    <t>4TH QTR 2011</t>
  </si>
  <si>
    <t>1ST QTR 2012</t>
  </si>
  <si>
    <t>2nd QTR 2012</t>
  </si>
  <si>
    <t>3RD QTR 2012</t>
  </si>
  <si>
    <t>4TH QTR 2012</t>
  </si>
  <si>
    <t>1st QTR 2013</t>
  </si>
  <si>
    <t>2nd QTR 2013</t>
  </si>
  <si>
    <t>3RD QTR 2013</t>
  </si>
  <si>
    <t>4th QTR 2013</t>
  </si>
  <si>
    <t>1st QTR 2014</t>
  </si>
  <si>
    <t>2nd QTR 2014</t>
  </si>
  <si>
    <t>3RD QTR 2014</t>
  </si>
  <si>
    <t>4th QTR 2014</t>
  </si>
  <si>
    <t>1ST QTR 2015</t>
  </si>
  <si>
    <t>2nd QTR 2015</t>
  </si>
  <si>
    <t>3rd QTR 2015</t>
  </si>
  <si>
    <t>4th QTR 2015</t>
  </si>
  <si>
    <t>1st QTR 2016</t>
  </si>
  <si>
    <t>2nd QTR 2016</t>
  </si>
  <si>
    <t>3rd QTR 2016</t>
  </si>
  <si>
    <t>4th QTR 2016</t>
  </si>
  <si>
    <t>1st QTR 2017</t>
  </si>
  <si>
    <t>2nd QTR 2017</t>
  </si>
  <si>
    <t>3rd QTR 2017</t>
  </si>
  <si>
    <t>4th QTR 2017</t>
  </si>
  <si>
    <t>1st QTR 2018</t>
  </si>
  <si>
    <t>2nd QTR 2018</t>
  </si>
  <si>
    <t>3rd QTR 2018</t>
  </si>
  <si>
    <t>4th QTR 2018</t>
  </si>
  <si>
    <t>1st QTR 2019</t>
  </si>
  <si>
    <t>2nd QTR 2019</t>
  </si>
  <si>
    <t>Year on Year Sectoral Change in NPLs</t>
  </si>
  <si>
    <t>S/N</t>
  </si>
  <si>
    <t>Sector</t>
  </si>
  <si>
    <t>Total NPL</t>
  </si>
  <si>
    <t>Change in NPLs</t>
  </si>
  <si>
    <t>Percentage</t>
  </si>
  <si>
    <t>N'Bn</t>
  </si>
  <si>
    <t>%</t>
  </si>
  <si>
    <t>AGRICULTURE</t>
  </si>
  <si>
    <t>MINING AND QUARRYING</t>
  </si>
  <si>
    <t>MANUFACTURING</t>
  </si>
  <si>
    <t>REAL ESTATE ACTIVITIES</t>
  </si>
  <si>
    <t>PUBLIC UTILITIES</t>
  </si>
  <si>
    <t>GENERAL COMMERCE</t>
  </si>
  <si>
    <t>TRANSPORTATION AND STORAGE</t>
  </si>
  <si>
    <t>FINANCE AND INSURANCE</t>
  </si>
  <si>
    <t>GENERAL</t>
  </si>
  <si>
    <t>GOVERNMENT</t>
  </si>
  <si>
    <t>WATER SUPPLY; SEWERAGE,WASTE MANAGEMENT AND REMEDIATION ACTIVITIES</t>
  </si>
  <si>
    <t>CONSTRUCTION</t>
  </si>
  <si>
    <t>INFORMATION AND COMMUNICATION</t>
  </si>
  <si>
    <t>PROFESSIONAL, SCIENTIFIC AND TECHNICAL ACTIVITIES</t>
  </si>
  <si>
    <t>ADMINISTRATIVE AND SUPPORT SERVICES</t>
  </si>
  <si>
    <t>EDUCATION</t>
  </si>
  <si>
    <t>HUMAN HEALTH AND SOCIAL WORK ACTIVITIES</t>
  </si>
  <si>
    <t>ARTS, ENTERTAINMENT AND RECREATION</t>
  </si>
  <si>
    <t>ACTIVITIES OF EXTRATERRITORIAL ORGANIZATIONS AND BODIES</t>
  </si>
  <si>
    <t>POWER AND ENERGY</t>
  </si>
  <si>
    <t>CAPITAL MARKET</t>
  </si>
  <si>
    <t>OIL AND GAS</t>
  </si>
  <si>
    <t>GRAND TOTAL</t>
  </si>
  <si>
    <t xml:space="preserve"> Q2 2018 (End-Jun-18)</t>
  </si>
  <si>
    <t>(Q2 2019) End-Jun-19</t>
  </si>
  <si>
    <t>Non-performing Loans (NPLs)</t>
  </si>
  <si>
    <t>Non Performing Loans/Total Loans %</t>
  </si>
  <si>
    <t>(after specific provisions) %</t>
  </si>
  <si>
    <t>Non Performing Loans/Total Loans</t>
  </si>
  <si>
    <t>Loans after Specific Provisions</t>
  </si>
  <si>
    <t>Period</t>
  </si>
  <si>
    <t>NON PERFORMING LOANS</t>
  </si>
  <si>
    <t>Year</t>
  </si>
  <si>
    <t>Total volume of remittance</t>
  </si>
  <si>
    <t>Remittance (N'billion)</t>
  </si>
  <si>
    <t>Nominal GDP (N'billion)</t>
  </si>
  <si>
    <t>% to GDP</t>
  </si>
  <si>
    <t>YOY Growth %</t>
  </si>
  <si>
    <t>Volume of remittances (NGN Naira) as a porportion of total GDP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</si>
</sst>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  <numFmt numFmtId="167" formatCode="General_)"/>
    <numFmt numFmtId="168" formatCode="[$-409]mmm\-yy;@"/>
    <numFmt numFmtId="169" formatCode="#,##0.0"/>
    <numFmt numFmtId="170" formatCode="_(* #,##0.0_);_(* \(#,##0.0\);_(* &quot;-&quot;??_);_(@_)"/>
    <numFmt numFmtId="171" formatCode="_-* #,##0_-;\-* #,##0_-;_-* &quot;-&quot;??_-;_-@"/>
    <numFmt numFmtId="172" formatCode="_(* #,##0_);_(* \(#,##0\);_(* &quot;-&quot;_);_(@_)"/>
  </numFmts>
  <fonts count="8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Calibri Light"/>
      <family val="1"/>
      <scheme val="major"/>
    </font>
    <font>
      <sz val="10"/>
      <color theme="1"/>
      <name val="Calibri Light"/>
      <family val="1"/>
      <scheme val="major"/>
    </font>
    <font>
      <sz val="10"/>
      <name val="Calibri Light"/>
      <family val="1"/>
      <scheme val="major"/>
    </font>
    <font>
      <b/>
      <sz val="10"/>
      <name val="Calibri Light"/>
      <family val="1"/>
      <scheme val="major"/>
    </font>
    <font>
      <b/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color rgb="FF333333"/>
      <name val="Calibri Light"/>
      <family val="1"/>
      <scheme val="major"/>
    </font>
    <font>
      <sz val="11"/>
      <color theme="1"/>
      <name val="Calibri Light"/>
      <family val="1"/>
      <scheme val="maj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b/>
      <sz val="12"/>
      <name val="Calibri Light"/>
      <family val="1"/>
      <scheme val="major"/>
    </font>
    <font>
      <sz val="12"/>
      <name val="Calibri Light"/>
      <family val="1"/>
      <scheme val="major"/>
    </font>
    <font>
      <sz val="12"/>
      <color theme="1"/>
      <name val="Calibri Light"/>
      <family val="1"/>
      <scheme val="maj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Calibri Light"/>
      <family val="1"/>
      <scheme val="major"/>
    </font>
    <font>
      <b/>
      <sz val="18"/>
      <name val="Calibri Light"/>
      <family val="1"/>
      <scheme val="major"/>
    </font>
    <font>
      <sz val="11"/>
      <color rgb="FFFF0000"/>
      <name val="Calibri"/>
      <family val="2"/>
      <scheme val="minor"/>
    </font>
    <font>
      <b/>
      <sz val="10"/>
      <color rgb="FFFF0000"/>
      <name val="Calibri Light"/>
      <family val="1"/>
      <scheme val="major"/>
    </font>
    <font>
      <sz val="10"/>
      <color rgb="FFFF0000"/>
      <name val="Calibri Light"/>
      <family val="1"/>
      <scheme val="major"/>
    </font>
    <font>
      <sz val="11"/>
      <name val="Calibri Light"/>
      <family val="1"/>
      <scheme val="major"/>
    </font>
    <font>
      <sz val="11"/>
      <name val="Calibri"/>
      <family val="2"/>
      <scheme val="minor"/>
    </font>
    <font>
      <b/>
      <sz val="11"/>
      <color rgb="FFFF0000"/>
      <name val="Calibri Light"/>
      <family val="1"/>
      <scheme val="major"/>
    </font>
    <font>
      <b/>
      <sz val="11"/>
      <color rgb="FFFF0000"/>
      <name val="Calibri"/>
      <family val="2"/>
      <scheme val="minor"/>
    </font>
    <font>
      <b/>
      <sz val="16"/>
      <name val="Calibri Light"/>
      <family val="1"/>
      <scheme val="major"/>
    </font>
    <font>
      <b/>
      <sz val="9"/>
      <name val="Calibri Light"/>
      <family val="1"/>
      <scheme val="major"/>
    </font>
    <font>
      <b/>
      <sz val="12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0000"/>
      <name val="Calibri Light"/>
      <family val="1"/>
      <scheme val="major"/>
    </font>
    <font>
      <b/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color theme="1"/>
      <name val="Corbel"/>
      <family val="2"/>
    </font>
    <font>
      <sz val="11"/>
      <color theme="1"/>
      <name val="Corbel"/>
      <family val="2"/>
    </font>
    <font>
      <b/>
      <u/>
      <sz val="12"/>
      <color rgb="FF000000"/>
      <name val="Cambria"/>
      <family val="1"/>
    </font>
    <font>
      <u/>
      <sz val="12"/>
      <color rgb="FF000000"/>
      <name val="Cambria"/>
      <family val="1"/>
    </font>
    <font>
      <sz val="12"/>
      <color rgb="FF000000"/>
      <name val="Cambria"/>
      <family val="1"/>
    </font>
    <font>
      <b/>
      <sz val="12"/>
      <color rgb="FF000000"/>
      <name val="Cambria"/>
      <family val="1"/>
    </font>
    <font>
      <b/>
      <sz val="12"/>
      <color theme="1"/>
      <name val="Calibri Light"/>
      <family val="1"/>
      <scheme val="major"/>
    </font>
    <font>
      <b/>
      <u/>
      <sz val="12"/>
      <color theme="1"/>
      <name val="Calibri Light"/>
      <family val="1"/>
      <scheme val="major"/>
    </font>
    <font>
      <u/>
      <sz val="12"/>
      <color theme="1"/>
      <name val="Calibri Light"/>
      <family val="1"/>
      <scheme val="major"/>
    </font>
    <font>
      <b/>
      <u/>
      <sz val="14"/>
      <color rgb="FF000000"/>
      <name val="Calibri"/>
      <family val="2"/>
    </font>
    <font>
      <u/>
      <sz val="11"/>
      <color rgb="FF000000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b/>
      <u/>
      <sz val="14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sz val="12"/>
      <color rgb="FF333333"/>
      <name val="Calibri"/>
      <family val="2"/>
    </font>
    <font>
      <sz val="12"/>
      <color rgb="FF000000"/>
      <name val="Calibri Light"/>
      <family val="2"/>
    </font>
    <font>
      <sz val="12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4"/>
      <name val="Calibri"/>
      <family val="2"/>
      <scheme val="minor"/>
    </font>
    <font>
      <u/>
      <sz val="1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rgb="FFFF0000"/>
      <name val="Calibri Light"/>
      <family val="1"/>
      <scheme val="major"/>
    </font>
    <font>
      <b/>
      <sz val="16"/>
      <color rgb="FFFF0000"/>
      <name val="Times New Roman"/>
      <family val="1"/>
    </font>
    <font>
      <sz val="11"/>
      <color rgb="FFFF0000"/>
      <name val="Times New Roman"/>
      <family val="1"/>
    </font>
    <font>
      <b/>
      <sz val="18"/>
      <name val="Times New Roman"/>
      <family val="1"/>
    </font>
    <font>
      <b/>
      <sz val="10"/>
      <name val="Corbel"/>
      <family val="2"/>
    </font>
    <font>
      <sz val="10"/>
      <name val="Corbe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theme="9"/>
        <bgColor rgb="FFFFFFFF"/>
      </patternFill>
    </fill>
    <fill>
      <patternFill patternType="solid">
        <fgColor rgb="FFFFC000"/>
        <bgColor rgb="FFFFC000"/>
      </patternFill>
    </fill>
    <fill>
      <patternFill patternType="solid">
        <fgColor rgb="FFF8FBFC"/>
        <bgColor rgb="FFF8FBFC"/>
      </patternFill>
    </fill>
    <fill>
      <patternFill patternType="solid">
        <fgColor rgb="FFFFFF00"/>
        <bgColor rgb="FFFFFF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A8D08D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A8D08D"/>
      </left>
      <right/>
      <top style="thin">
        <color rgb="FFA8D08D"/>
      </top>
      <bottom style="thin">
        <color rgb="FF70AD47"/>
      </bottom>
      <diagonal/>
    </border>
    <border>
      <left/>
      <right/>
      <top style="thin">
        <color rgb="FFA8D08D"/>
      </top>
      <bottom style="thin">
        <color rgb="FF70AD47"/>
      </bottom>
      <diagonal/>
    </border>
    <border>
      <left/>
      <right style="thin">
        <color rgb="FFA8D08D"/>
      </right>
      <top style="thin">
        <color rgb="FFA8D08D"/>
      </top>
      <bottom style="thin">
        <color rgb="FF70AD47"/>
      </bottom>
      <diagonal/>
    </border>
    <border>
      <left style="thin">
        <color rgb="FFA8D08D"/>
      </left>
      <right style="thin">
        <color rgb="FFA8D08D"/>
      </right>
      <top style="thin">
        <color rgb="FFA8D08D"/>
      </top>
      <bottom style="thin">
        <color rgb="FFA8D08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1" fillId="0" borderId="0"/>
    <xf numFmtId="164" fontId="1" fillId="0" borderId="0" applyFont="0" applyFill="0" applyBorder="0" applyAlignment="0" applyProtection="0"/>
    <xf numFmtId="0" fontId="12" fillId="0" borderId="0"/>
    <xf numFmtId="164" fontId="10" fillId="0" borderId="0" applyFont="0" applyFill="0" applyBorder="0" applyAlignment="0" applyProtection="0"/>
    <xf numFmtId="0" fontId="10" fillId="0" borderId="0"/>
    <xf numFmtId="0" fontId="1" fillId="0" borderId="0"/>
    <xf numFmtId="0" fontId="7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426">
    <xf numFmtId="0" fontId="0" fillId="0" borderId="0" xfId="0"/>
    <xf numFmtId="164" fontId="3" fillId="0" borderId="0" xfId="1" applyFont="1"/>
    <xf numFmtId="0" fontId="3" fillId="0" borderId="0" xfId="0" applyFont="1"/>
    <xf numFmtId="0" fontId="5" fillId="0" borderId="1" xfId="0" applyFont="1" applyBorder="1"/>
    <xf numFmtId="164" fontId="5" fillId="0" borderId="1" xfId="1" applyFont="1" applyBorder="1"/>
    <xf numFmtId="165" fontId="5" fillId="0" borderId="1" xfId="1" applyNumberFormat="1" applyFont="1" applyBorder="1"/>
    <xf numFmtId="164" fontId="4" fillId="2" borderId="1" xfId="1" applyFont="1" applyFill="1" applyBorder="1" applyAlignment="1">
      <alignment horizontal="right"/>
    </xf>
    <xf numFmtId="165" fontId="4" fillId="2" borderId="1" xfId="1" applyNumberFormat="1" applyFont="1" applyFill="1" applyBorder="1" applyAlignment="1">
      <alignment horizontal="right"/>
    </xf>
    <xf numFmtId="165" fontId="3" fillId="2" borderId="1" xfId="1" applyNumberFormat="1" applyFont="1" applyFill="1" applyBorder="1" applyAlignment="1">
      <alignment horizontal="right"/>
    </xf>
    <xf numFmtId="164" fontId="3" fillId="2" borderId="1" xfId="1" applyFont="1" applyFill="1" applyBorder="1" applyAlignment="1">
      <alignment horizontal="right"/>
    </xf>
    <xf numFmtId="164" fontId="3" fillId="0" borderId="1" xfId="1" applyFont="1" applyBorder="1"/>
    <xf numFmtId="0" fontId="9" fillId="0" borderId="0" xfId="0" applyFont="1"/>
    <xf numFmtId="0" fontId="17" fillId="0" borderId="0" xfId="7" applyFont="1" applyFill="1"/>
    <xf numFmtId="0" fontId="18" fillId="0" borderId="0" xfId="0" applyFont="1"/>
    <xf numFmtId="0" fontId="16" fillId="0" borderId="7" xfId="7" applyFont="1" applyFill="1" applyBorder="1" applyAlignment="1">
      <alignment horizontal="center" vertical="center" wrapText="1"/>
    </xf>
    <xf numFmtId="0" fontId="16" fillId="0" borderId="8" xfId="7" applyFont="1" applyFill="1" applyBorder="1" applyAlignment="1">
      <alignment horizontal="center" vertical="center" wrapText="1"/>
    </xf>
    <xf numFmtId="17" fontId="16" fillId="0" borderId="4" xfId="7" applyNumberFormat="1" applyFont="1" applyFill="1" applyBorder="1"/>
    <xf numFmtId="164" fontId="17" fillId="0" borderId="15" xfId="1" applyFont="1" applyFill="1" applyBorder="1"/>
    <xf numFmtId="164" fontId="17" fillId="0" borderId="2" xfId="1" applyFont="1" applyFill="1" applyBorder="1"/>
    <xf numFmtId="164" fontId="17" fillId="0" borderId="3" xfId="1" applyFont="1" applyFill="1" applyBorder="1"/>
    <xf numFmtId="164" fontId="17" fillId="0" borderId="16" xfId="1" applyFont="1" applyFill="1" applyBorder="1"/>
    <xf numFmtId="17" fontId="16" fillId="0" borderId="0" xfId="7" applyNumberFormat="1" applyFont="1" applyFill="1" applyBorder="1"/>
    <xf numFmtId="17" fontId="16" fillId="0" borderId="11" xfId="7" applyNumberFormat="1" applyFont="1" applyFill="1" applyBorder="1"/>
    <xf numFmtId="164" fontId="17" fillId="0" borderId="12" xfId="1" applyFont="1" applyFill="1" applyBorder="1"/>
    <xf numFmtId="164" fontId="17" fillId="0" borderId="17" xfId="1" applyFont="1" applyFill="1" applyBorder="1"/>
    <xf numFmtId="164" fontId="17" fillId="0" borderId="13" xfId="1" applyFont="1" applyFill="1" applyBorder="1"/>
    <xf numFmtId="164" fontId="17" fillId="0" borderId="14" xfId="1" applyFont="1" applyFill="1" applyBorder="1"/>
    <xf numFmtId="164" fontId="17" fillId="0" borderId="0" xfId="1" applyFont="1" applyFill="1" applyBorder="1"/>
    <xf numFmtId="0" fontId="16" fillId="0" borderId="8" xfId="7" applyFont="1" applyFill="1" applyBorder="1" applyAlignment="1">
      <alignment horizontal="left" vertical="top" wrapText="1"/>
    </xf>
    <xf numFmtId="164" fontId="17" fillId="0" borderId="19" xfId="1" applyFont="1" applyFill="1" applyBorder="1"/>
    <xf numFmtId="164" fontId="18" fillId="0" borderId="0" xfId="1" applyFont="1"/>
    <xf numFmtId="164" fontId="0" fillId="0" borderId="0" xfId="1" applyFont="1"/>
    <xf numFmtId="165" fontId="3" fillId="0" borderId="0" xfId="1" applyNumberFormat="1" applyFont="1"/>
    <xf numFmtId="0" fontId="4" fillId="0" borderId="23" xfId="0" applyFont="1" applyBorder="1"/>
    <xf numFmtId="0" fontId="5" fillId="0" borderId="20" xfId="0" applyFont="1" applyBorder="1"/>
    <xf numFmtId="164" fontId="5" fillId="0" borderId="26" xfId="1" applyFont="1" applyBorder="1"/>
    <xf numFmtId="164" fontId="5" fillId="2" borderId="20" xfId="1" applyFont="1" applyFill="1" applyBorder="1"/>
    <xf numFmtId="164" fontId="8" fillId="3" borderId="1" xfId="1" applyFont="1" applyFill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4" fontId="3" fillId="0" borderId="26" xfId="0" applyNumberFormat="1" applyFont="1" applyBorder="1" applyAlignment="1">
      <alignment horizontal="right"/>
    </xf>
    <xf numFmtId="0" fontId="5" fillId="2" borderId="20" xfId="0" applyFont="1" applyFill="1" applyBorder="1"/>
    <xf numFmtId="164" fontId="4" fillId="2" borderId="26" xfId="1" applyFont="1" applyFill="1" applyBorder="1" applyAlignment="1">
      <alignment horizontal="right"/>
    </xf>
    <xf numFmtId="166" fontId="4" fillId="2" borderId="1" xfId="2" applyNumberFormat="1" applyFont="1" applyFill="1" applyBorder="1" applyAlignment="1">
      <alignment horizontal="right"/>
    </xf>
    <xf numFmtId="0" fontId="6" fillId="2" borderId="20" xfId="0" applyFont="1" applyFill="1" applyBorder="1"/>
    <xf numFmtId="166" fontId="3" fillId="2" borderId="1" xfId="0" applyNumberFormat="1" applyFont="1" applyFill="1" applyBorder="1" applyAlignment="1">
      <alignment horizontal="right"/>
    </xf>
    <xf numFmtId="165" fontId="3" fillId="0" borderId="1" xfId="1" applyNumberFormat="1" applyFont="1" applyBorder="1" applyAlignment="1">
      <alignment horizontal="right"/>
    </xf>
    <xf numFmtId="164" fontId="3" fillId="2" borderId="26" xfId="1" applyFont="1" applyFill="1" applyBorder="1" applyAlignment="1">
      <alignment horizontal="right"/>
    </xf>
    <xf numFmtId="0" fontId="5" fillId="2" borderId="21" xfId="1" applyNumberFormat="1" applyFont="1" applyFill="1" applyBorder="1"/>
    <xf numFmtId="165" fontId="4" fillId="2" borderId="22" xfId="1" applyNumberFormat="1" applyFont="1" applyFill="1" applyBorder="1" applyAlignment="1">
      <alignment horizontal="right"/>
    </xf>
    <xf numFmtId="164" fontId="4" fillId="2" borderId="22" xfId="1" applyFont="1" applyFill="1" applyBorder="1" applyAlignment="1">
      <alignment horizontal="right"/>
    </xf>
    <xf numFmtId="164" fontId="4" fillId="2" borderId="27" xfId="1" applyFont="1" applyFill="1" applyBorder="1" applyAlignment="1">
      <alignment horizontal="right"/>
    </xf>
    <xf numFmtId="3" fontId="0" fillId="0" borderId="0" xfId="0" applyNumberFormat="1"/>
    <xf numFmtId="4" fontId="0" fillId="0" borderId="0" xfId="0" applyNumberFormat="1"/>
    <xf numFmtId="165" fontId="0" fillId="0" borderId="0" xfId="1" applyNumberFormat="1" applyFont="1"/>
    <xf numFmtId="43" fontId="3" fillId="0" borderId="1" xfId="0" applyNumberFormat="1" applyFont="1" applyBorder="1" applyAlignment="1">
      <alignment horizontal="right"/>
    </xf>
    <xf numFmtId="165" fontId="4" fillId="0" borderId="22" xfId="1" applyNumberFormat="1" applyFont="1" applyFill="1" applyBorder="1" applyAlignment="1">
      <alignment horizontal="right"/>
    </xf>
    <xf numFmtId="0" fontId="2" fillId="0" borderId="0" xfId="0" applyFont="1" applyAlignment="1"/>
    <xf numFmtId="164" fontId="4" fillId="0" borderId="27" xfId="1" applyFont="1" applyFill="1" applyBorder="1" applyAlignment="1">
      <alignment horizontal="right"/>
    </xf>
    <xf numFmtId="164" fontId="3" fillId="0" borderId="26" xfId="1" applyFont="1" applyBorder="1" applyAlignment="1">
      <alignment horizontal="right"/>
    </xf>
    <xf numFmtId="0" fontId="5" fillId="2" borderId="0" xfId="1" applyNumberFormat="1" applyFont="1" applyFill="1" applyBorder="1"/>
    <xf numFmtId="165" fontId="4" fillId="2" borderId="0" xfId="1" applyNumberFormat="1" applyFont="1" applyFill="1" applyBorder="1" applyAlignment="1">
      <alignment horizontal="right"/>
    </xf>
    <xf numFmtId="164" fontId="4" fillId="2" borderId="0" xfId="1" applyFont="1" applyFill="1" applyBorder="1" applyAlignment="1">
      <alignment horizontal="right"/>
    </xf>
    <xf numFmtId="0" fontId="13" fillId="0" borderId="0" xfId="0" applyFont="1" applyBorder="1"/>
    <xf numFmtId="0" fontId="22" fillId="0" borderId="23" xfId="0" applyFont="1" applyBorder="1"/>
    <xf numFmtId="168" fontId="22" fillId="0" borderId="24" xfId="0" applyNumberFormat="1" applyFont="1" applyFill="1" applyBorder="1"/>
    <xf numFmtId="168" fontId="22" fillId="0" borderId="25" xfId="0" applyNumberFormat="1" applyFont="1" applyFill="1" applyBorder="1"/>
    <xf numFmtId="0" fontId="0" fillId="0" borderId="0" xfId="0" applyFont="1"/>
    <xf numFmtId="169" fontId="22" fillId="0" borderId="1" xfId="6" applyNumberFormat="1" applyFont="1" applyFill="1" applyBorder="1"/>
    <xf numFmtId="169" fontId="22" fillId="0" borderId="26" xfId="6" applyNumberFormat="1" applyFont="1" applyFill="1" applyBorder="1"/>
    <xf numFmtId="167" fontId="22" fillId="0" borderId="20" xfId="0" applyNumberFormat="1" applyFont="1" applyBorder="1" applyAlignment="1" applyProtection="1">
      <alignment horizontal="left" indent="3"/>
    </xf>
    <xf numFmtId="167" fontId="23" fillId="0" borderId="20" xfId="0" applyNumberFormat="1" applyFont="1" applyBorder="1" applyAlignment="1" applyProtection="1">
      <alignment horizontal="left" indent="4"/>
    </xf>
    <xf numFmtId="169" fontId="23" fillId="0" borderId="1" xfId="6" applyNumberFormat="1" applyFont="1" applyFill="1" applyBorder="1"/>
    <xf numFmtId="169" fontId="23" fillId="0" borderId="26" xfId="6" applyNumberFormat="1" applyFont="1" applyFill="1" applyBorder="1"/>
    <xf numFmtId="167" fontId="23" fillId="0" borderId="20" xfId="0" applyNumberFormat="1" applyFont="1" applyBorder="1" applyAlignment="1" applyProtection="1">
      <alignment horizontal="left" indent="7"/>
    </xf>
    <xf numFmtId="170" fontId="23" fillId="0" borderId="1" xfId="6" applyNumberFormat="1" applyFont="1" applyFill="1" applyBorder="1"/>
    <xf numFmtId="170" fontId="23" fillId="0" borderId="26" xfId="6" applyNumberFormat="1" applyFont="1" applyFill="1" applyBorder="1"/>
    <xf numFmtId="167" fontId="22" fillId="0" borderId="20" xfId="0" applyNumberFormat="1" applyFont="1" applyBorder="1" applyAlignment="1" applyProtection="1">
      <alignment horizontal="left" indent="4"/>
    </xf>
    <xf numFmtId="167" fontId="23" fillId="0" borderId="20" xfId="0" applyNumberFormat="1" applyFont="1" applyBorder="1" applyAlignment="1" applyProtection="1">
      <alignment horizontal="left" indent="5"/>
    </xf>
    <xf numFmtId="167" fontId="23" fillId="4" borderId="20" xfId="0" applyNumberFormat="1" applyFont="1" applyFill="1" applyBorder="1" applyAlignment="1" applyProtection="1">
      <alignment horizontal="left" indent="5"/>
    </xf>
    <xf numFmtId="167" fontId="23" fillId="4" borderId="20" xfId="0" applyNumberFormat="1" applyFont="1" applyFill="1" applyBorder="1" applyAlignment="1" applyProtection="1">
      <alignment horizontal="left" indent="8"/>
    </xf>
    <xf numFmtId="170" fontId="23" fillId="0" borderId="1" xfId="0" applyNumberFormat="1" applyFont="1" applyFill="1" applyBorder="1"/>
    <xf numFmtId="170" fontId="23" fillId="0" borderId="26" xfId="0" applyNumberFormat="1" applyFont="1" applyFill="1" applyBorder="1"/>
    <xf numFmtId="167" fontId="23" fillId="0" borderId="20" xfId="0" applyNumberFormat="1" applyFont="1" applyBorder="1" applyAlignment="1" applyProtection="1">
      <alignment horizontal="left" indent="3"/>
    </xf>
    <xf numFmtId="167" fontId="23" fillId="0" borderId="20" xfId="0" applyNumberFormat="1" applyFont="1" applyBorder="1" applyAlignment="1" applyProtection="1">
      <alignment horizontal="left" indent="2"/>
    </xf>
    <xf numFmtId="167" fontId="23" fillId="0" borderId="21" xfId="0" applyNumberFormat="1" applyFont="1" applyBorder="1" applyAlignment="1" applyProtection="1">
      <alignment horizontal="left" indent="2"/>
    </xf>
    <xf numFmtId="169" fontId="23" fillId="0" borderId="22" xfId="6" applyNumberFormat="1" applyFont="1" applyFill="1" applyBorder="1"/>
    <xf numFmtId="169" fontId="23" fillId="0" borderId="27" xfId="6" applyNumberFormat="1" applyFont="1" applyFill="1" applyBorder="1"/>
    <xf numFmtId="0" fontId="14" fillId="0" borderId="0" xfId="0" applyFont="1" applyBorder="1" applyAlignment="1">
      <alignment horizontal="right"/>
    </xf>
    <xf numFmtId="0" fontId="25" fillId="0" borderId="0" xfId="7" applyFont="1" applyFill="1"/>
    <xf numFmtId="170" fontId="15" fillId="0" borderId="28" xfId="6" applyNumberFormat="1" applyFont="1" applyFill="1" applyBorder="1"/>
    <xf numFmtId="0" fontId="16" fillId="0" borderId="8" xfId="7" applyFont="1" applyFill="1" applyBorder="1" applyAlignment="1">
      <alignment horizontal="center" vertical="center" wrapText="1"/>
    </xf>
    <xf numFmtId="0" fontId="27" fillId="2" borderId="20" xfId="0" applyFont="1" applyFill="1" applyBorder="1"/>
    <xf numFmtId="165" fontId="28" fillId="2" borderId="1" xfId="1" applyNumberFormat="1" applyFont="1" applyFill="1" applyBorder="1" applyAlignment="1">
      <alignment horizontal="right"/>
    </xf>
    <xf numFmtId="164" fontId="28" fillId="2" borderId="1" xfId="1" applyFont="1" applyFill="1" applyBorder="1" applyAlignment="1">
      <alignment horizontal="right"/>
    </xf>
    <xf numFmtId="0" fontId="27" fillId="2" borderId="21" xfId="1" applyNumberFormat="1" applyFont="1" applyFill="1" applyBorder="1"/>
    <xf numFmtId="166" fontId="28" fillId="0" borderId="22" xfId="3" applyNumberFormat="1" applyFont="1" applyFill="1" applyBorder="1" applyAlignment="1">
      <alignment horizontal="right"/>
    </xf>
    <xf numFmtId="164" fontId="28" fillId="0" borderId="22" xfId="1" applyFont="1" applyFill="1" applyBorder="1" applyAlignment="1">
      <alignment horizontal="right"/>
    </xf>
    <xf numFmtId="166" fontId="28" fillId="0" borderId="22" xfId="0" applyNumberFormat="1" applyFont="1" applyBorder="1" applyAlignment="1">
      <alignment horizontal="right"/>
    </xf>
    <xf numFmtId="164" fontId="28" fillId="0" borderId="22" xfId="1" applyFont="1" applyBorder="1" applyAlignment="1">
      <alignment horizontal="right"/>
    </xf>
    <xf numFmtId="0" fontId="5" fillId="2" borderId="30" xfId="0" applyFont="1" applyFill="1" applyBorder="1"/>
    <xf numFmtId="165" fontId="4" fillId="2" borderId="31" xfId="1" applyNumberFormat="1" applyFont="1" applyFill="1" applyBorder="1" applyAlignment="1">
      <alignment horizontal="right"/>
    </xf>
    <xf numFmtId="164" fontId="4" fillId="2" borderId="31" xfId="1" applyFont="1" applyFill="1" applyBorder="1" applyAlignment="1">
      <alignment horizontal="right"/>
    </xf>
    <xf numFmtId="164" fontId="4" fillId="2" borderId="32" xfId="1" applyFont="1" applyFill="1" applyBorder="1" applyAlignment="1">
      <alignment horizontal="right"/>
    </xf>
    <xf numFmtId="0" fontId="27" fillId="2" borderId="23" xfId="0" applyFont="1" applyFill="1" applyBorder="1"/>
    <xf numFmtId="165" fontId="28" fillId="2" borderId="24" xfId="1" applyNumberFormat="1" applyFont="1" applyFill="1" applyBorder="1" applyAlignment="1">
      <alignment horizontal="right"/>
    </xf>
    <xf numFmtId="164" fontId="28" fillId="2" borderId="24" xfId="1" applyFont="1" applyFill="1" applyBorder="1" applyAlignment="1">
      <alignment horizontal="right"/>
    </xf>
    <xf numFmtId="0" fontId="11" fillId="0" borderId="0" xfId="0" applyFont="1"/>
    <xf numFmtId="0" fontId="27" fillId="2" borderId="0" xfId="1" applyNumberFormat="1" applyFont="1" applyFill="1" applyBorder="1"/>
    <xf numFmtId="166" fontId="28" fillId="0" borderId="0" xfId="3" applyNumberFormat="1" applyFont="1" applyFill="1" applyBorder="1" applyAlignment="1">
      <alignment horizontal="right"/>
    </xf>
    <xf numFmtId="164" fontId="28" fillId="0" borderId="0" xfId="1" applyFont="1" applyFill="1" applyBorder="1" applyAlignment="1">
      <alignment horizontal="right"/>
    </xf>
    <xf numFmtId="166" fontId="28" fillId="0" borderId="0" xfId="0" applyNumberFormat="1" applyFont="1" applyBorder="1" applyAlignment="1">
      <alignment horizontal="right"/>
    </xf>
    <xf numFmtId="164" fontId="28" fillId="0" borderId="0" xfId="1" applyFont="1" applyBorder="1" applyAlignment="1">
      <alignment horizontal="right"/>
    </xf>
    <xf numFmtId="165" fontId="28" fillId="2" borderId="0" xfId="1" applyNumberFormat="1" applyFont="1" applyFill="1" applyBorder="1" applyAlignment="1">
      <alignment horizontal="right"/>
    </xf>
    <xf numFmtId="164" fontId="28" fillId="2" borderId="0" xfId="1" applyFont="1" applyFill="1" applyBorder="1" applyAlignment="1">
      <alignment horizontal="right"/>
    </xf>
    <xf numFmtId="166" fontId="4" fillId="0" borderId="0" xfId="3" applyNumberFormat="1" applyFont="1" applyFill="1" applyBorder="1" applyAlignment="1">
      <alignment horizontal="right"/>
    </xf>
    <xf numFmtId="0" fontId="29" fillId="0" borderId="0" xfId="0" applyFont="1"/>
    <xf numFmtId="0" fontId="30" fillId="0" borderId="0" xfId="0" applyFont="1"/>
    <xf numFmtId="0" fontId="31" fillId="0" borderId="0" xfId="0" applyFont="1"/>
    <xf numFmtId="165" fontId="31" fillId="0" borderId="0" xfId="0" applyNumberFormat="1" applyFont="1"/>
    <xf numFmtId="0" fontId="32" fillId="0" borderId="0" xfId="0" applyFont="1"/>
    <xf numFmtId="4" fontId="26" fillId="0" borderId="0" xfId="0" applyNumberFormat="1" applyFont="1"/>
    <xf numFmtId="165" fontId="26" fillId="0" borderId="0" xfId="1" applyNumberFormat="1" applyFont="1"/>
    <xf numFmtId="164" fontId="26" fillId="0" borderId="0" xfId="1" applyFont="1"/>
    <xf numFmtId="0" fontId="26" fillId="0" borderId="0" xfId="0" applyFont="1"/>
    <xf numFmtId="165" fontId="28" fillId="5" borderId="24" xfId="1" applyNumberFormat="1" applyFont="1" applyFill="1" applyBorder="1" applyAlignment="1">
      <alignment horizontal="right"/>
    </xf>
    <xf numFmtId="164" fontId="28" fillId="5" borderId="25" xfId="1" applyFont="1" applyFill="1" applyBorder="1" applyAlignment="1">
      <alignment horizontal="right" wrapText="1"/>
    </xf>
    <xf numFmtId="0" fontId="6" fillId="2" borderId="23" xfId="0" applyFont="1" applyFill="1" applyBorder="1"/>
    <xf numFmtId="165" fontId="3" fillId="2" borderId="24" xfId="1" applyNumberFormat="1" applyFont="1" applyFill="1" applyBorder="1" applyAlignment="1">
      <alignment horizontal="right" wrapText="1"/>
    </xf>
    <xf numFmtId="164" fontId="3" fillId="2" borderId="24" xfId="0" applyNumberFormat="1" applyFont="1" applyFill="1" applyBorder="1" applyAlignment="1">
      <alignment horizontal="right"/>
    </xf>
    <xf numFmtId="165" fontId="3" fillId="2" borderId="24" xfId="0" applyNumberFormat="1" applyFont="1" applyFill="1" applyBorder="1" applyAlignment="1">
      <alignment horizontal="right"/>
    </xf>
    <xf numFmtId="164" fontId="3" fillId="2" borderId="25" xfId="1" applyFont="1" applyFill="1" applyBorder="1" applyAlignment="1">
      <alignment horizontal="right"/>
    </xf>
    <xf numFmtId="0" fontId="4" fillId="0" borderId="33" xfId="0" applyFont="1" applyBorder="1"/>
    <xf numFmtId="0" fontId="0" fillId="0" borderId="36" xfId="0" applyBorder="1"/>
    <xf numFmtId="0" fontId="0" fillId="0" borderId="37" xfId="0" applyBorder="1"/>
    <xf numFmtId="0" fontId="0" fillId="0" borderId="33" xfId="0" applyBorder="1"/>
    <xf numFmtId="0" fontId="27" fillId="2" borderId="36" xfId="1" applyNumberFormat="1" applyFont="1" applyFill="1" applyBorder="1"/>
    <xf numFmtId="3" fontId="0" fillId="0" borderId="37" xfId="0" applyNumberFormat="1" applyBorder="1"/>
    <xf numFmtId="4" fontId="0" fillId="0" borderId="37" xfId="0" applyNumberFormat="1" applyBorder="1"/>
    <xf numFmtId="165" fontId="0" fillId="0" borderId="37" xfId="1" applyNumberFormat="1" applyFont="1" applyBorder="1"/>
    <xf numFmtId="164" fontId="0" fillId="0" borderId="37" xfId="1" applyFont="1" applyBorder="1"/>
    <xf numFmtId="0" fontId="33" fillId="0" borderId="0" xfId="7" applyFont="1"/>
    <xf numFmtId="0" fontId="0" fillId="2" borderId="0" xfId="0" applyFill="1"/>
    <xf numFmtId="0" fontId="34" fillId="0" borderId="7" xfId="7" applyFont="1" applyBorder="1" applyAlignment="1">
      <alignment horizontal="center" vertical="center" wrapText="1"/>
    </xf>
    <xf numFmtId="0" fontId="34" fillId="0" borderId="8" xfId="7" applyFont="1" applyBorder="1" applyAlignment="1">
      <alignment horizontal="center" vertical="center" wrapText="1"/>
    </xf>
    <xf numFmtId="0" fontId="34" fillId="2" borderId="0" xfId="7" applyFont="1" applyFill="1" applyAlignment="1">
      <alignment horizontal="center" vertical="center" wrapText="1"/>
    </xf>
    <xf numFmtId="0" fontId="36" fillId="0" borderId="0" xfId="0" applyFont="1"/>
    <xf numFmtId="2" fontId="0" fillId="0" borderId="0" xfId="0" applyNumberFormat="1"/>
    <xf numFmtId="0" fontId="0" fillId="7" borderId="0" xfId="0" applyFill="1"/>
    <xf numFmtId="2" fontId="0" fillId="7" borderId="0" xfId="0" applyNumberFormat="1" applyFill="1"/>
    <xf numFmtId="0" fontId="18" fillId="0" borderId="37" xfId="0" applyFont="1" applyBorder="1"/>
    <xf numFmtId="2" fontId="32" fillId="0" borderId="37" xfId="0" applyNumberFormat="1" applyFont="1" applyBorder="1"/>
    <xf numFmtId="0" fontId="39" fillId="0" borderId="37" xfId="0" applyFont="1" applyBorder="1"/>
    <xf numFmtId="0" fontId="0" fillId="2" borderId="0" xfId="0" applyFill="1" applyBorder="1"/>
    <xf numFmtId="164" fontId="0" fillId="2" borderId="0" xfId="0" applyNumberFormat="1" applyFill="1" applyBorder="1"/>
    <xf numFmtId="164" fontId="30" fillId="2" borderId="0" xfId="0" applyNumberFormat="1" applyFont="1" applyFill="1" applyBorder="1"/>
    <xf numFmtId="164" fontId="30" fillId="0" borderId="0" xfId="0" applyNumberFormat="1" applyFont="1" applyBorder="1"/>
    <xf numFmtId="164" fontId="29" fillId="0" borderId="0" xfId="6" applyFont="1" applyBorder="1" applyAlignment="1">
      <alignment horizontal="right"/>
    </xf>
    <xf numFmtId="0" fontId="16" fillId="0" borderId="41" xfId="7" applyFont="1" applyFill="1" applyBorder="1" applyAlignment="1">
      <alignment horizontal="center" vertical="center" wrapText="1"/>
    </xf>
    <xf numFmtId="0" fontId="18" fillId="0" borderId="4" xfId="0" applyFont="1" applyBorder="1"/>
    <xf numFmtId="0" fontId="21" fillId="6" borderId="4" xfId="0" applyFont="1" applyFill="1" applyBorder="1"/>
    <xf numFmtId="0" fontId="16" fillId="6" borderId="5" xfId="7" applyFont="1" applyFill="1" applyBorder="1" applyAlignment="1">
      <alignment horizontal="center" vertical="center" wrapText="1"/>
    </xf>
    <xf numFmtId="164" fontId="35" fillId="0" borderId="4" xfId="0" applyNumberFormat="1" applyFont="1" applyBorder="1"/>
    <xf numFmtId="0" fontId="37" fillId="6" borderId="4" xfId="0" applyFont="1" applyFill="1" applyBorder="1"/>
    <xf numFmtId="0" fontId="16" fillId="6" borderId="29" xfId="7" applyFont="1" applyFill="1" applyBorder="1" applyAlignment="1">
      <alignment horizontal="center" vertical="center" wrapText="1"/>
    </xf>
    <xf numFmtId="2" fontId="0" fillId="0" borderId="4" xfId="0" applyNumberFormat="1" applyBorder="1"/>
    <xf numFmtId="2" fontId="32" fillId="0" borderId="29" xfId="0" applyNumberFormat="1" applyFont="1" applyBorder="1"/>
    <xf numFmtId="2" fontId="0" fillId="7" borderId="4" xfId="0" applyNumberFormat="1" applyFill="1" applyBorder="1"/>
    <xf numFmtId="0" fontId="34" fillId="0" borderId="18" xfId="7" applyFont="1" applyBorder="1" applyAlignment="1">
      <alignment horizontal="center" vertical="center" wrapText="1"/>
    </xf>
    <xf numFmtId="0" fontId="34" fillId="0" borderId="41" xfId="7" applyFont="1" applyBorder="1" applyAlignment="1">
      <alignment horizontal="center" vertical="center" wrapText="1"/>
    </xf>
    <xf numFmtId="0" fontId="24" fillId="0" borderId="7" xfId="7" applyFont="1" applyBorder="1" applyAlignment="1">
      <alignment horizontal="center" vertical="center" wrapText="1"/>
    </xf>
    <xf numFmtId="17" fontId="16" fillId="0" borderId="4" xfId="7" applyNumberFormat="1" applyFont="1" applyBorder="1"/>
    <xf numFmtId="17" fontId="17" fillId="0" borderId="4" xfId="7" applyNumberFormat="1" applyFont="1" applyBorder="1"/>
    <xf numFmtId="17" fontId="39" fillId="0" borderId="29" xfId="7" applyNumberFormat="1" applyFont="1" applyBorder="1"/>
    <xf numFmtId="17" fontId="39" fillId="0" borderId="11" xfId="7" applyNumberFormat="1" applyFont="1" applyFill="1" applyBorder="1"/>
    <xf numFmtId="164" fontId="40" fillId="0" borderId="4" xfId="0" applyNumberFormat="1" applyFont="1" applyBorder="1"/>
    <xf numFmtId="164" fontId="39" fillId="0" borderId="12" xfId="1" applyFont="1" applyFill="1" applyBorder="1"/>
    <xf numFmtId="164" fontId="39" fillId="0" borderId="17" xfId="1" applyFont="1" applyFill="1" applyBorder="1"/>
    <xf numFmtId="164" fontId="39" fillId="0" borderId="13" xfId="1" applyFont="1" applyFill="1" applyBorder="1"/>
    <xf numFmtId="164" fontId="39" fillId="0" borderId="14" xfId="1" applyFont="1" applyFill="1" applyBorder="1"/>
    <xf numFmtId="164" fontId="39" fillId="0" borderId="39" xfId="1" applyFont="1" applyFill="1" applyBorder="1"/>
    <xf numFmtId="164" fontId="31" fillId="0" borderId="0" xfId="6" applyFont="1" applyBorder="1" applyAlignment="1">
      <alignment horizontal="right"/>
    </xf>
    <xf numFmtId="0" fontId="39" fillId="0" borderId="0" xfId="0" applyFont="1"/>
    <xf numFmtId="0" fontId="41" fillId="0" borderId="0" xfId="0" applyFont="1"/>
    <xf numFmtId="0" fontId="11" fillId="0" borderId="5" xfId="0" applyFont="1" applyBorder="1"/>
    <xf numFmtId="0" fontId="11" fillId="0" borderId="40" xfId="0" applyFont="1" applyBorder="1"/>
    <xf numFmtId="0" fontId="38" fillId="0" borderId="31" xfId="0" applyFont="1" applyBorder="1"/>
    <xf numFmtId="0" fontId="42" fillId="8" borderId="43" xfId="0" applyFont="1" applyFill="1" applyBorder="1" applyAlignment="1">
      <alignment wrapText="1"/>
    </xf>
    <xf numFmtId="166" fontId="0" fillId="0" borderId="23" xfId="6" applyNumberFormat="1" applyFont="1" applyBorder="1"/>
    <xf numFmtId="166" fontId="0" fillId="0" borderId="45" xfId="6" applyNumberFormat="1" applyFont="1" applyBorder="1"/>
    <xf numFmtId="166" fontId="30" fillId="0" borderId="29" xfId="6" applyNumberFormat="1" applyFont="1" applyBorder="1"/>
    <xf numFmtId="166" fontId="30" fillId="0" borderId="38" xfId="6" applyNumberFormat="1" applyFont="1" applyBorder="1"/>
    <xf numFmtId="166" fontId="30" fillId="0" borderId="46" xfId="0" applyNumberFormat="1" applyFont="1" applyBorder="1"/>
    <xf numFmtId="166" fontId="30" fillId="0" borderId="0" xfId="0" applyNumberFormat="1" applyFont="1"/>
    <xf numFmtId="166" fontId="26" fillId="0" borderId="0" xfId="0" applyNumberFormat="1" applyFont="1"/>
    <xf numFmtId="164" fontId="43" fillId="0" borderId="38" xfId="0" applyNumberFormat="1" applyFont="1" applyBorder="1"/>
    <xf numFmtId="164" fontId="43" fillId="0" borderId="0" xfId="0" applyNumberFormat="1" applyFont="1"/>
    <xf numFmtId="166" fontId="0" fillId="0" borderId="20" xfId="6" applyNumberFormat="1" applyFont="1" applyBorder="1"/>
    <xf numFmtId="166" fontId="0" fillId="0" borderId="48" xfId="6" applyNumberFormat="1" applyFont="1" applyBorder="1"/>
    <xf numFmtId="166" fontId="0" fillId="0" borderId="30" xfId="6" applyNumberFormat="1" applyFont="1" applyBorder="1"/>
    <xf numFmtId="166" fontId="0" fillId="0" borderId="50" xfId="6" applyNumberFormat="1" applyFont="1" applyBorder="1"/>
    <xf numFmtId="166" fontId="0" fillId="0" borderId="42" xfId="6" applyNumberFormat="1" applyFont="1" applyBorder="1"/>
    <xf numFmtId="166" fontId="0" fillId="0" borderId="37" xfId="6" applyNumberFormat="1" applyFont="1" applyBorder="1"/>
    <xf numFmtId="164" fontId="0" fillId="0" borderId="42" xfId="6" applyFont="1" applyBorder="1"/>
    <xf numFmtId="0" fontId="44" fillId="9" borderId="51" xfId="0" applyFont="1" applyFill="1" applyBorder="1" applyAlignment="1">
      <alignment wrapText="1"/>
    </xf>
    <xf numFmtId="0" fontId="44" fillId="9" borderId="52" xfId="0" applyFont="1" applyFill="1" applyBorder="1" applyAlignment="1">
      <alignment wrapText="1"/>
    </xf>
    <xf numFmtId="0" fontId="44" fillId="9" borderId="53" xfId="0" applyFont="1" applyFill="1" applyBorder="1" applyAlignment="1">
      <alignment wrapText="1"/>
    </xf>
    <xf numFmtId="0" fontId="44" fillId="9" borderId="0" xfId="0" applyFont="1" applyFill="1" applyAlignment="1">
      <alignment wrapText="1"/>
    </xf>
    <xf numFmtId="0" fontId="11" fillId="8" borderId="54" xfId="0" applyFont="1" applyFill="1" applyBorder="1" applyAlignment="1">
      <alignment wrapText="1"/>
    </xf>
    <xf numFmtId="0" fontId="45" fillId="0" borderId="0" xfId="0" applyFont="1"/>
    <xf numFmtId="0" fontId="46" fillId="0" borderId="0" xfId="0" applyFont="1"/>
    <xf numFmtId="0" fontId="47" fillId="0" borderId="0" xfId="0" applyFont="1"/>
    <xf numFmtId="0" fontId="48" fillId="0" borderId="0" xfId="0" applyFont="1"/>
    <xf numFmtId="0" fontId="49" fillId="0" borderId="0" xfId="0" applyFont="1"/>
    <xf numFmtId="0" fontId="49" fillId="0" borderId="1" xfId="0" applyFont="1" applyBorder="1"/>
    <xf numFmtId="0" fontId="49" fillId="0" borderId="1" xfId="0" applyFont="1" applyBorder="1" applyAlignment="1">
      <alignment horizontal="right"/>
    </xf>
    <xf numFmtId="0" fontId="50" fillId="0" borderId="1" xfId="0" applyFont="1" applyBorder="1" applyAlignment="1">
      <alignment horizontal="right"/>
    </xf>
    <xf numFmtId="166" fontId="49" fillId="0" borderId="1" xfId="6" applyNumberFormat="1" applyFont="1" applyBorder="1"/>
    <xf numFmtId="166" fontId="50" fillId="0" borderId="1" xfId="6" applyNumberFormat="1" applyFont="1" applyBorder="1"/>
    <xf numFmtId="0" fontId="50" fillId="0" borderId="0" xfId="0" applyFont="1"/>
    <xf numFmtId="166" fontId="50" fillId="0" borderId="0" xfId="0" applyNumberFormat="1" applyFont="1"/>
    <xf numFmtId="166" fontId="50" fillId="0" borderId="0" xfId="6" applyNumberFormat="1" applyFont="1"/>
    <xf numFmtId="0" fontId="18" fillId="0" borderId="1" xfId="0" applyFont="1" applyBorder="1"/>
    <xf numFmtId="166" fontId="18" fillId="0" borderId="1" xfId="13" applyNumberFormat="1" applyFont="1" applyBorder="1"/>
    <xf numFmtId="166" fontId="51" fillId="0" borderId="1" xfId="13" applyNumberFormat="1" applyFont="1" applyBorder="1"/>
    <xf numFmtId="166" fontId="21" fillId="0" borderId="0" xfId="6" applyNumberFormat="1" applyFont="1"/>
    <xf numFmtId="0" fontId="52" fillId="0" borderId="0" xfId="0" applyFont="1"/>
    <xf numFmtId="0" fontId="53" fillId="0" borderId="0" xfId="0" applyFont="1"/>
    <xf numFmtId="0" fontId="18" fillId="0" borderId="1" xfId="0" applyFont="1" applyBorder="1" applyAlignment="1">
      <alignment horizontal="right"/>
    </xf>
    <xf numFmtId="0" fontId="51" fillId="0" borderId="1" xfId="0" applyFont="1" applyBorder="1" applyAlignment="1">
      <alignment horizontal="right"/>
    </xf>
    <xf numFmtId="0" fontId="54" fillId="0" borderId="0" xfId="0" applyFont="1"/>
    <xf numFmtId="0" fontId="55" fillId="0" borderId="0" xfId="0" applyFont="1"/>
    <xf numFmtId="0" fontId="56" fillId="0" borderId="55" xfId="0" applyFont="1" applyBorder="1"/>
    <xf numFmtId="0" fontId="57" fillId="0" borderId="55" xfId="0" applyFont="1" applyBorder="1" applyAlignment="1">
      <alignment horizontal="right"/>
    </xf>
    <xf numFmtId="0" fontId="57" fillId="0" borderId="55" xfId="0" applyFont="1" applyBorder="1"/>
    <xf numFmtId="166" fontId="56" fillId="0" borderId="55" xfId="0" applyNumberFormat="1" applyFont="1" applyBorder="1"/>
    <xf numFmtId="166" fontId="57" fillId="0" borderId="55" xfId="0" applyNumberFormat="1" applyFont="1" applyBorder="1"/>
    <xf numFmtId="0" fontId="58" fillId="0" borderId="0" xfId="0" applyFont="1"/>
    <xf numFmtId="0" fontId="59" fillId="0" borderId="0" xfId="0" applyFont="1"/>
    <xf numFmtId="0" fontId="60" fillId="0" borderId="1" xfId="0" applyFont="1" applyBorder="1"/>
    <xf numFmtId="166" fontId="60" fillId="0" borderId="1" xfId="13" applyNumberFormat="1" applyFont="1" applyBorder="1"/>
    <xf numFmtId="0" fontId="32" fillId="0" borderId="31" xfId="0" applyFont="1" applyBorder="1"/>
    <xf numFmtId="0" fontId="63" fillId="0" borderId="0" xfId="0" applyFont="1"/>
    <xf numFmtId="0" fontId="64" fillId="0" borderId="0" xfId="0" applyFont="1"/>
    <xf numFmtId="164" fontId="64" fillId="0" borderId="0" xfId="0" applyNumberFormat="1" applyFont="1"/>
    <xf numFmtId="0" fontId="65" fillId="0" borderId="56" xfId="0" applyFont="1" applyBorder="1"/>
    <xf numFmtId="0" fontId="62" fillId="0" borderId="56" xfId="0" applyFont="1" applyBorder="1"/>
    <xf numFmtId="0" fontId="62" fillId="0" borderId="55" xfId="0" applyFont="1" applyBorder="1"/>
    <xf numFmtId="164" fontId="62" fillId="0" borderId="55" xfId="0" applyNumberFormat="1" applyFont="1" applyBorder="1"/>
    <xf numFmtId="164" fontId="62" fillId="3" borderId="56" xfId="0" applyNumberFormat="1" applyFont="1" applyFill="1" applyBorder="1"/>
    <xf numFmtId="171" fontId="65" fillId="3" borderId="55" xfId="0" applyNumberFormat="1" applyFont="1" applyFill="1" applyBorder="1"/>
    <xf numFmtId="164" fontId="65" fillId="3" borderId="55" xfId="0" applyNumberFormat="1" applyFont="1" applyFill="1" applyBorder="1" applyAlignment="1">
      <alignment horizontal="right"/>
    </xf>
    <xf numFmtId="171" fontId="65" fillId="3" borderId="55" xfId="0" applyNumberFormat="1" applyFont="1" applyFill="1" applyBorder="1" applyAlignment="1">
      <alignment horizontal="right"/>
    </xf>
    <xf numFmtId="164" fontId="65" fillId="3" borderId="55" xfId="0" applyNumberFormat="1" applyFont="1" applyFill="1" applyBorder="1"/>
    <xf numFmtId="0" fontId="62" fillId="3" borderId="56" xfId="0" applyFont="1" applyFill="1" applyBorder="1"/>
    <xf numFmtId="164" fontId="65" fillId="3" borderId="55" xfId="0" applyNumberFormat="1" applyFont="1" applyFill="1" applyBorder="1" applyAlignment="1">
      <alignment horizontal="center"/>
    </xf>
    <xf numFmtId="171" fontId="65" fillId="10" borderId="55" xfId="0" applyNumberFormat="1" applyFont="1" applyFill="1" applyBorder="1" applyAlignment="1">
      <alignment horizontal="right"/>
    </xf>
    <xf numFmtId="164" fontId="65" fillId="10" borderId="55" xfId="0" applyNumberFormat="1" applyFont="1" applyFill="1" applyBorder="1" applyAlignment="1">
      <alignment horizontal="right"/>
    </xf>
    <xf numFmtId="0" fontId="63" fillId="3" borderId="56" xfId="0" applyFont="1" applyFill="1" applyBorder="1"/>
    <xf numFmtId="164" fontId="64" fillId="3" borderId="55" xfId="0" applyNumberFormat="1" applyFont="1" applyFill="1" applyBorder="1" applyAlignment="1">
      <alignment horizontal="right"/>
    </xf>
    <xf numFmtId="171" fontId="64" fillId="3" borderId="55" xfId="0" applyNumberFormat="1" applyFont="1" applyFill="1" applyBorder="1" applyAlignment="1">
      <alignment horizontal="right"/>
    </xf>
    <xf numFmtId="171" fontId="64" fillId="3" borderId="55" xfId="0" applyNumberFormat="1" applyFont="1" applyFill="1" applyBorder="1"/>
    <xf numFmtId="164" fontId="64" fillId="3" borderId="55" xfId="0" applyNumberFormat="1" applyFont="1" applyFill="1" applyBorder="1"/>
    <xf numFmtId="164" fontId="65" fillId="0" borderId="55" xfId="0" applyNumberFormat="1" applyFont="1" applyBorder="1" applyAlignment="1">
      <alignment horizontal="right"/>
    </xf>
    <xf numFmtId="171" fontId="65" fillId="0" borderId="55" xfId="0" applyNumberFormat="1" applyFont="1" applyBorder="1" applyAlignment="1">
      <alignment horizontal="right"/>
    </xf>
    <xf numFmtId="171" fontId="65" fillId="0" borderId="55" xfId="0" applyNumberFormat="1" applyFont="1" applyBorder="1"/>
    <xf numFmtId="164" fontId="65" fillId="0" borderId="55" xfId="0" applyNumberFormat="1" applyFont="1" applyBorder="1"/>
    <xf numFmtId="171" fontId="65" fillId="0" borderId="58" xfId="0" applyNumberFormat="1" applyFont="1" applyBorder="1" applyAlignment="1">
      <alignment horizontal="right"/>
    </xf>
    <xf numFmtId="164" fontId="65" fillId="0" borderId="58" xfId="0" applyNumberFormat="1" applyFont="1" applyBorder="1"/>
    <xf numFmtId="171" fontId="64" fillId="0" borderId="55" xfId="0" applyNumberFormat="1" applyFont="1" applyBorder="1"/>
    <xf numFmtId="164" fontId="64" fillId="0" borderId="55" xfId="0" applyNumberFormat="1" applyFont="1" applyBorder="1"/>
    <xf numFmtId="164" fontId="64" fillId="0" borderId="56" xfId="0" applyNumberFormat="1" applyFont="1" applyBorder="1"/>
    <xf numFmtId="172" fontId="64" fillId="11" borderId="58" xfId="0" applyNumberFormat="1" applyFont="1" applyFill="1" applyBorder="1"/>
    <xf numFmtId="164" fontId="64" fillId="11" borderId="59" xfId="0" applyNumberFormat="1" applyFont="1" applyFill="1" applyBorder="1"/>
    <xf numFmtId="164" fontId="65" fillId="0" borderId="56" xfId="0" applyNumberFormat="1" applyFont="1" applyBorder="1" applyAlignment="1">
      <alignment horizontal="right"/>
    </xf>
    <xf numFmtId="171" fontId="65" fillId="11" borderId="60" xfId="0" applyNumberFormat="1" applyFont="1" applyFill="1" applyBorder="1"/>
    <xf numFmtId="4" fontId="65" fillId="11" borderId="61" xfId="0" applyNumberFormat="1" applyFont="1" applyFill="1" applyBorder="1"/>
    <xf numFmtId="171" fontId="64" fillId="0" borderId="57" xfId="0" applyNumberFormat="1" applyFont="1" applyBorder="1" applyAlignment="1">
      <alignment horizontal="right"/>
    </xf>
    <xf numFmtId="171" fontId="65" fillId="11" borderId="62" xfId="0" applyNumberFormat="1" applyFont="1" applyFill="1" applyBorder="1"/>
    <xf numFmtId="4" fontId="65" fillId="11" borderId="63" xfId="0" applyNumberFormat="1" applyFont="1" applyFill="1" applyBorder="1"/>
    <xf numFmtId="171" fontId="65" fillId="0" borderId="57" xfId="0" applyNumberFormat="1" applyFont="1" applyBorder="1"/>
    <xf numFmtId="0" fontId="20" fillId="0" borderId="0" xfId="0" applyFont="1"/>
    <xf numFmtId="171" fontId="62" fillId="0" borderId="55" xfId="0" applyNumberFormat="1" applyFont="1" applyBorder="1"/>
    <xf numFmtId="166" fontId="65" fillId="0" borderId="60" xfId="0" applyNumberFormat="1" applyFont="1" applyBorder="1" applyAlignment="1">
      <alignment horizontal="center"/>
    </xf>
    <xf numFmtId="164" fontId="65" fillId="0" borderId="60" xfId="0" applyNumberFormat="1" applyFont="1" applyBorder="1" applyAlignment="1">
      <alignment horizontal="center"/>
    </xf>
    <xf numFmtId="166" fontId="64" fillId="0" borderId="55" xfId="0" applyNumberFormat="1" applyFont="1" applyBorder="1"/>
    <xf numFmtId="172" fontId="64" fillId="0" borderId="55" xfId="0" applyNumberFormat="1" applyFont="1" applyBorder="1"/>
    <xf numFmtId="171" fontId="65" fillId="0" borderId="0" xfId="0" applyNumberFormat="1" applyFont="1"/>
    <xf numFmtId="171" fontId="65" fillId="0" borderId="60" xfId="0" applyNumberFormat="1" applyFont="1" applyBorder="1" applyAlignment="1">
      <alignment horizontal="center"/>
    </xf>
    <xf numFmtId="3" fontId="66" fillId="3" borderId="64" xfId="0" applyNumberFormat="1" applyFont="1" applyFill="1" applyBorder="1" applyAlignment="1">
      <alignment horizontal="right"/>
    </xf>
    <xf numFmtId="164" fontId="64" fillId="0" borderId="55" xfId="0" applyNumberFormat="1" applyFont="1" applyBorder="1" applyAlignment="1">
      <alignment horizontal="right"/>
    </xf>
    <xf numFmtId="164" fontId="64" fillId="0" borderId="55" xfId="0" applyNumberFormat="1" applyFont="1" applyBorder="1" applyAlignment="1">
      <alignment horizontal="left"/>
    </xf>
    <xf numFmtId="3" fontId="66" fillId="12" borderId="64" xfId="0" applyNumberFormat="1" applyFont="1" applyFill="1" applyBorder="1" applyAlignment="1">
      <alignment horizontal="right"/>
    </xf>
    <xf numFmtId="171" fontId="64" fillId="11" borderId="55" xfId="0" applyNumberFormat="1" applyFont="1" applyFill="1" applyBorder="1"/>
    <xf numFmtId="164" fontId="64" fillId="11" borderId="55" xfId="0" applyNumberFormat="1" applyFont="1" applyFill="1" applyBorder="1"/>
    <xf numFmtId="164" fontId="64" fillId="11" borderId="55" xfId="0" applyNumberFormat="1" applyFont="1" applyFill="1" applyBorder="1" applyAlignment="1">
      <alignment horizontal="right"/>
    </xf>
    <xf numFmtId="0" fontId="63" fillId="13" borderId="0" xfId="0" applyFont="1" applyFill="1"/>
    <xf numFmtId="0" fontId="20" fillId="13" borderId="0" xfId="0" applyFont="1" applyFill="1"/>
    <xf numFmtId="3" fontId="20" fillId="13" borderId="0" xfId="0" applyNumberFormat="1" applyFont="1" applyFill="1"/>
    <xf numFmtId="4" fontId="20" fillId="13" borderId="0" xfId="0" applyNumberFormat="1" applyFont="1" applyFill="1"/>
    <xf numFmtId="164" fontId="20" fillId="13" borderId="0" xfId="0" applyNumberFormat="1" applyFont="1" applyFill="1"/>
    <xf numFmtId="164" fontId="68" fillId="3" borderId="0" xfId="0" applyNumberFormat="1" applyFont="1" applyFill="1" applyAlignment="1">
      <alignment horizontal="center"/>
    </xf>
    <xf numFmtId="164" fontId="20" fillId="0" borderId="0" xfId="0" applyNumberFormat="1" applyFont="1"/>
    <xf numFmtId="0" fontId="32" fillId="0" borderId="0" xfId="0" applyFont="1" applyAlignment="1">
      <alignment horizontal="center"/>
    </xf>
    <xf numFmtId="164" fontId="32" fillId="0" borderId="0" xfId="1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6" fillId="0" borderId="0" xfId="0" applyFont="1" applyAlignment="1">
      <alignment horizontal="center" vertical="center"/>
    </xf>
    <xf numFmtId="17" fontId="72" fillId="14" borderId="1" xfId="0" applyNumberFormat="1" applyFont="1" applyFill="1" applyBorder="1" applyAlignment="1">
      <alignment horizontal="center" vertical="center" wrapText="1"/>
    </xf>
    <xf numFmtId="17" fontId="72" fillId="14" borderId="1" xfId="0" applyNumberFormat="1" applyFont="1" applyFill="1" applyBorder="1" applyAlignment="1">
      <alignment horizontal="center" vertical="center"/>
    </xf>
    <xf numFmtId="0" fontId="73" fillId="0" borderId="1" xfId="0" applyFont="1" applyBorder="1" applyAlignment="1">
      <alignment horizontal="center"/>
    </xf>
    <xf numFmtId="4" fontId="68" fillId="0" borderId="1" xfId="0" applyNumberFormat="1" applyFont="1" applyBorder="1" applyAlignment="1">
      <alignment wrapText="1"/>
    </xf>
    <xf numFmtId="4" fontId="68" fillId="0" borderId="1" xfId="0" applyNumberFormat="1" applyFont="1" applyBorder="1" applyAlignment="1">
      <alignment horizontal="center"/>
    </xf>
    <xf numFmtId="4" fontId="73" fillId="0" borderId="1" xfId="0" applyNumberFormat="1" applyFont="1" applyBorder="1" applyAlignment="1">
      <alignment horizontal="center"/>
    </xf>
    <xf numFmtId="2" fontId="73" fillId="0" borderId="1" xfId="0" applyNumberFormat="1" applyFont="1" applyBorder="1" applyAlignment="1">
      <alignment horizontal="center"/>
    </xf>
    <xf numFmtId="0" fontId="11" fillId="0" borderId="1" xfId="0" applyFont="1" applyBorder="1"/>
    <xf numFmtId="4" fontId="72" fillId="0" borderId="1" xfId="0" applyNumberFormat="1" applyFont="1" applyBorder="1" applyAlignment="1">
      <alignment wrapText="1"/>
    </xf>
    <xf numFmtId="4" fontId="74" fillId="0" borderId="1" xfId="0" applyNumberFormat="1" applyFont="1" applyBorder="1" applyAlignment="1">
      <alignment horizontal="center"/>
    </xf>
    <xf numFmtId="2" fontId="74" fillId="0" borderId="1" xfId="0" applyNumberFormat="1" applyFont="1" applyBorder="1" applyAlignment="1">
      <alignment horizontal="center"/>
    </xf>
    <xf numFmtId="164" fontId="11" fillId="0" borderId="0" xfId="13" applyFont="1" applyAlignment="1">
      <alignment horizontal="center"/>
    </xf>
    <xf numFmtId="0" fontId="11" fillId="0" borderId="0" xfId="0" applyFont="1" applyAlignment="1">
      <alignment horizontal="center" vertic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 vertical="center"/>
    </xf>
    <xf numFmtId="2" fontId="0" fillId="0" borderId="37" xfId="0" applyNumberFormat="1" applyBorder="1" applyAlignment="1">
      <alignment horizontal="center"/>
    </xf>
    <xf numFmtId="2" fontId="30" fillId="0" borderId="0" xfId="0" applyNumberFormat="1" applyFont="1" applyAlignment="1">
      <alignment horizontal="center"/>
    </xf>
    <xf numFmtId="2" fontId="0" fillId="0" borderId="40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11" fillId="0" borderId="0" xfId="13" applyFont="1" applyAlignment="1">
      <alignment horizontal="center" vertical="center"/>
    </xf>
    <xf numFmtId="2" fontId="26" fillId="0" borderId="0" xfId="0" applyNumberFormat="1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0" fontId="75" fillId="0" borderId="0" xfId="0" applyFont="1"/>
    <xf numFmtId="0" fontId="76" fillId="0" borderId="0" xfId="0" applyFont="1"/>
    <xf numFmtId="0" fontId="77" fillId="0" borderId="1" xfId="0" applyFont="1" applyBorder="1"/>
    <xf numFmtId="0" fontId="78" fillId="0" borderId="1" xfId="0" applyFont="1" applyBorder="1" applyAlignment="1">
      <alignment horizontal="right"/>
    </xf>
    <xf numFmtId="0" fontId="78" fillId="0" borderId="1" xfId="0" applyFont="1" applyBorder="1"/>
    <xf numFmtId="166" fontId="77" fillId="0" borderId="1" xfId="13" applyNumberFormat="1" applyFont="1" applyBorder="1"/>
    <xf numFmtId="166" fontId="78" fillId="0" borderId="1" xfId="13" applyNumberFormat="1" applyFont="1" applyBorder="1"/>
    <xf numFmtId="0" fontId="60" fillId="0" borderId="23" xfId="0" applyFont="1" applyBorder="1"/>
    <xf numFmtId="0" fontId="61" fillId="0" borderId="24" xfId="0" applyFont="1" applyBorder="1" applyAlignment="1">
      <alignment horizontal="right"/>
    </xf>
    <xf numFmtId="0" fontId="61" fillId="0" borderId="25" xfId="0" applyFont="1" applyBorder="1" applyAlignment="1">
      <alignment horizontal="right"/>
    </xf>
    <xf numFmtId="0" fontId="61" fillId="0" borderId="20" xfId="0" applyFont="1" applyBorder="1"/>
    <xf numFmtId="166" fontId="61" fillId="0" borderId="26" xfId="13" applyNumberFormat="1" applyFont="1" applyBorder="1"/>
    <xf numFmtId="0" fontId="61" fillId="0" borderId="21" xfId="0" applyFont="1" applyBorder="1"/>
    <xf numFmtId="166" fontId="61" fillId="0" borderId="22" xfId="13" applyNumberFormat="1" applyFont="1" applyBorder="1"/>
    <xf numFmtId="0" fontId="61" fillId="0" borderId="22" xfId="0" applyFont="1" applyBorder="1"/>
    <xf numFmtId="166" fontId="61" fillId="0" borderId="27" xfId="13" applyNumberFormat="1" applyFont="1" applyBorder="1"/>
    <xf numFmtId="0" fontId="32" fillId="9" borderId="0" xfId="0" applyFont="1" applyFill="1" applyAlignment="1">
      <alignment wrapText="1"/>
    </xf>
    <xf numFmtId="2" fontId="32" fillId="0" borderId="54" xfId="0" applyNumberFormat="1" applyFont="1" applyBorder="1" applyAlignment="1">
      <alignment wrapText="1"/>
    </xf>
    <xf numFmtId="3" fontId="11" fillId="0" borderId="54" xfId="0" applyNumberFormat="1" applyFont="1" applyFill="1" applyBorder="1" applyAlignment="1">
      <alignment wrapText="1"/>
    </xf>
    <xf numFmtId="166" fontId="11" fillId="0" borderId="0" xfId="0" applyNumberFormat="1" applyFont="1" applyFill="1"/>
    <xf numFmtId="166" fontId="0" fillId="0" borderId="0" xfId="0" applyNumberFormat="1" applyFill="1"/>
    <xf numFmtId="0" fontId="11" fillId="0" borderId="54" xfId="0" applyFont="1" applyFill="1" applyBorder="1" applyAlignment="1">
      <alignment wrapText="1"/>
    </xf>
    <xf numFmtId="2" fontId="11" fillId="0" borderId="54" xfId="0" applyNumberFormat="1" applyFont="1" applyFill="1" applyBorder="1" applyAlignment="1">
      <alignment wrapText="1"/>
    </xf>
    <xf numFmtId="167" fontId="23" fillId="15" borderId="20" xfId="0" applyNumberFormat="1" applyFont="1" applyFill="1" applyBorder="1" applyAlignment="1" applyProtection="1">
      <alignment horizontal="left" indent="5"/>
    </xf>
    <xf numFmtId="169" fontId="23" fillId="15" borderId="1" xfId="6" applyNumberFormat="1" applyFont="1" applyFill="1" applyBorder="1"/>
    <xf numFmtId="169" fontId="23" fillId="15" borderId="26" xfId="6" applyNumberFormat="1" applyFont="1" applyFill="1" applyBorder="1"/>
    <xf numFmtId="0" fontId="0" fillId="15" borderId="0" xfId="0" applyFont="1" applyFill="1"/>
    <xf numFmtId="167" fontId="80" fillId="0" borderId="20" xfId="5" applyNumberFormat="1" applyFont="1" applyBorder="1" applyAlignment="1" applyProtection="1">
      <alignment horizontal="left" wrapText="1"/>
    </xf>
    <xf numFmtId="167" fontId="81" fillId="0" borderId="20" xfId="0" applyNumberFormat="1" applyFont="1" applyBorder="1" applyAlignment="1" applyProtection="1">
      <alignment horizontal="left" indent="1"/>
    </xf>
    <xf numFmtId="167" fontId="82" fillId="0" borderId="20" xfId="0" applyNumberFormat="1" applyFont="1" applyBorder="1" applyAlignment="1" applyProtection="1">
      <alignment horizontal="left"/>
    </xf>
    <xf numFmtId="0" fontId="82" fillId="0" borderId="1" xfId="0" applyFont="1" applyFill="1" applyBorder="1" applyAlignment="1">
      <alignment horizontal="right"/>
    </xf>
    <xf numFmtId="0" fontId="82" fillId="0" borderId="26" xfId="0" applyFont="1" applyFill="1" applyBorder="1" applyAlignment="1">
      <alignment horizontal="right"/>
    </xf>
    <xf numFmtId="167" fontId="83" fillId="0" borderId="0" xfId="0" applyNumberFormat="1" applyFont="1" applyBorder="1" applyAlignment="1" applyProtection="1">
      <alignment horizontal="left"/>
    </xf>
    <xf numFmtId="43" fontId="18" fillId="0" borderId="0" xfId="0" applyNumberFormat="1" applyFont="1"/>
    <xf numFmtId="0" fontId="84" fillId="0" borderId="1" xfId="0" applyFont="1" applyBorder="1"/>
    <xf numFmtId="0" fontId="85" fillId="0" borderId="1" xfId="0" applyFont="1" applyBorder="1" applyAlignment="1">
      <alignment horizontal="center"/>
    </xf>
    <xf numFmtId="164" fontId="85" fillId="0" borderId="1" xfId="1" applyFont="1" applyBorder="1"/>
    <xf numFmtId="0" fontId="84" fillId="0" borderId="3" xfId="0" applyFont="1" applyFill="1" applyBorder="1"/>
    <xf numFmtId="165" fontId="4" fillId="5" borderId="1" xfId="1" applyNumberFormat="1" applyFont="1" applyFill="1" applyBorder="1" applyAlignment="1">
      <alignment horizontal="right"/>
    </xf>
    <xf numFmtId="4" fontId="3" fillId="5" borderId="26" xfId="0" applyNumberFormat="1" applyFont="1" applyFill="1" applyBorder="1" applyAlignment="1">
      <alignment horizontal="right"/>
    </xf>
    <xf numFmtId="164" fontId="4" fillId="5" borderId="26" xfId="1" applyFont="1" applyFill="1" applyBorder="1" applyAlignment="1">
      <alignment horizontal="right"/>
    </xf>
    <xf numFmtId="165" fontId="4" fillId="5" borderId="31" xfId="1" applyNumberFormat="1" applyFont="1" applyFill="1" applyBorder="1" applyAlignment="1">
      <alignment horizontal="right"/>
    </xf>
    <xf numFmtId="164" fontId="4" fillId="5" borderId="32" xfId="1" applyFont="1" applyFill="1" applyBorder="1" applyAlignment="1">
      <alignment horizontal="right"/>
    </xf>
    <xf numFmtId="165" fontId="28" fillId="5" borderId="1" xfId="1" applyNumberFormat="1" applyFont="1" applyFill="1" applyBorder="1" applyAlignment="1">
      <alignment horizontal="right"/>
    </xf>
    <xf numFmtId="164" fontId="28" fillId="5" borderId="26" xfId="1" applyFont="1" applyFill="1" applyBorder="1" applyAlignment="1">
      <alignment horizontal="right"/>
    </xf>
    <xf numFmtId="166" fontId="28" fillId="5" borderId="22" xfId="0" applyNumberFormat="1" applyFont="1" applyFill="1" applyBorder="1" applyAlignment="1">
      <alignment horizontal="right"/>
    </xf>
    <xf numFmtId="164" fontId="28" fillId="5" borderId="27" xfId="1" applyFont="1" applyFill="1" applyBorder="1" applyAlignment="1">
      <alignment horizontal="right"/>
    </xf>
    <xf numFmtId="171" fontId="0" fillId="0" borderId="0" xfId="0" applyNumberFormat="1"/>
    <xf numFmtId="0" fontId="62" fillId="0" borderId="56" xfId="0" applyFont="1" applyBorder="1" applyAlignment="1">
      <alignment horizontal="center"/>
    </xf>
    <xf numFmtId="0" fontId="62" fillId="0" borderId="57" xfId="0" applyFont="1" applyBorder="1" applyAlignment="1">
      <alignment horizontal="center"/>
    </xf>
    <xf numFmtId="171" fontId="62" fillId="0" borderId="56" xfId="0" applyNumberFormat="1" applyFont="1" applyBorder="1" applyAlignment="1">
      <alignment horizontal="center"/>
    </xf>
    <xf numFmtId="171" fontId="62" fillId="0" borderId="57" xfId="0" applyNumberFormat="1" applyFont="1" applyBorder="1" applyAlignment="1">
      <alignment horizontal="center"/>
    </xf>
    <xf numFmtId="0" fontId="62" fillId="0" borderId="0" xfId="0" applyFont="1" applyAlignment="1">
      <alignment horizontal="center"/>
    </xf>
    <xf numFmtId="164" fontId="62" fillId="0" borderId="56" xfId="0" applyNumberFormat="1" applyFont="1" applyBorder="1" applyAlignment="1">
      <alignment horizontal="center"/>
    </xf>
    <xf numFmtId="164" fontId="62" fillId="0" borderId="57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164" fontId="5" fillId="0" borderId="24" xfId="1" applyFont="1" applyBorder="1" applyAlignment="1">
      <alignment horizontal="center"/>
    </xf>
    <xf numFmtId="164" fontId="5" fillId="0" borderId="25" xfId="1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165" fontId="5" fillId="0" borderId="34" xfId="0" applyNumberFormat="1" applyFont="1" applyBorder="1" applyAlignment="1">
      <alignment horizontal="center"/>
    </xf>
    <xf numFmtId="165" fontId="5" fillId="0" borderId="35" xfId="0" applyNumberFormat="1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16" fillId="0" borderId="10" xfId="7" applyFont="1" applyFill="1" applyBorder="1" applyAlignment="1">
      <alignment horizontal="center" vertical="center" wrapText="1"/>
    </xf>
    <xf numFmtId="0" fontId="16" fillId="0" borderId="14" xfId="7" applyFont="1" applyFill="1" applyBorder="1" applyAlignment="1">
      <alignment horizontal="center" vertical="center" wrapText="1"/>
    </xf>
    <xf numFmtId="0" fontId="16" fillId="0" borderId="9" xfId="7" applyFont="1" applyFill="1" applyBorder="1" applyAlignment="1">
      <alignment horizontal="center"/>
    </xf>
    <xf numFmtId="0" fontId="16" fillId="0" borderId="10" xfId="7" applyFont="1" applyFill="1" applyBorder="1" applyAlignment="1">
      <alignment horizontal="center"/>
    </xf>
    <xf numFmtId="0" fontId="16" fillId="0" borderId="5" xfId="7" applyFont="1" applyFill="1" applyBorder="1" applyAlignment="1">
      <alignment horizontal="center" vertical="center" wrapText="1"/>
    </xf>
    <xf numFmtId="0" fontId="16" fillId="0" borderId="11" xfId="7" applyFont="1" applyFill="1" applyBorder="1" applyAlignment="1">
      <alignment horizontal="center" vertical="center" wrapText="1"/>
    </xf>
    <xf numFmtId="0" fontId="16" fillId="0" borderId="6" xfId="7" applyFont="1" applyFill="1" applyBorder="1" applyAlignment="1">
      <alignment horizontal="center" vertical="center" wrapText="1"/>
    </xf>
    <xf numFmtId="0" fontId="16" fillId="0" borderId="12" xfId="7" applyFont="1" applyFill="1" applyBorder="1" applyAlignment="1">
      <alignment horizontal="center" vertical="center" wrapText="1"/>
    </xf>
    <xf numFmtId="0" fontId="16" fillId="0" borderId="7" xfId="7" applyFont="1" applyFill="1" applyBorder="1" applyAlignment="1">
      <alignment horizontal="center" vertical="center" wrapText="1"/>
    </xf>
    <xf numFmtId="0" fontId="16" fillId="0" borderId="8" xfId="7" applyFont="1" applyFill="1" applyBorder="1" applyAlignment="1">
      <alignment horizontal="center" vertical="center" wrapText="1"/>
    </xf>
    <xf numFmtId="0" fontId="16" fillId="0" borderId="9" xfId="7" applyFont="1" applyFill="1" applyBorder="1" applyAlignment="1">
      <alignment horizontal="center" vertical="center" wrapText="1"/>
    </xf>
    <xf numFmtId="0" fontId="16" fillId="0" borderId="13" xfId="7" applyFont="1" applyFill="1" applyBorder="1" applyAlignment="1">
      <alignment horizontal="center" vertical="center" wrapText="1"/>
    </xf>
    <xf numFmtId="0" fontId="79" fillId="0" borderId="0" xfId="0" applyFont="1" applyAlignment="1">
      <alignment horizontal="center" vertical="center"/>
    </xf>
    <xf numFmtId="0" fontId="69" fillId="0" borderId="0" xfId="0" applyFont="1" applyAlignment="1">
      <alignment horizontal="center" wrapText="1"/>
    </xf>
    <xf numFmtId="0" fontId="69" fillId="0" borderId="65" xfId="0" applyFont="1" applyBorder="1" applyAlignment="1">
      <alignment horizontal="center" wrapText="1"/>
    </xf>
    <xf numFmtId="0" fontId="70" fillId="14" borderId="1" xfId="0" applyFont="1" applyFill="1" applyBorder="1" applyAlignment="1">
      <alignment horizontal="center" vertical="center"/>
    </xf>
    <xf numFmtId="0" fontId="71" fillId="14" borderId="1" xfId="0" applyFont="1" applyFill="1" applyBorder="1" applyAlignment="1">
      <alignment horizontal="center" vertical="center" wrapText="1"/>
    </xf>
    <xf numFmtId="17" fontId="72" fillId="14" borderId="1" xfId="0" applyNumberFormat="1" applyFont="1" applyFill="1" applyBorder="1" applyAlignment="1">
      <alignment horizontal="center" vertical="center"/>
    </xf>
    <xf numFmtId="0" fontId="84" fillId="0" borderId="1" xfId="0" applyFont="1" applyBorder="1" applyAlignment="1">
      <alignment horizontal="center"/>
    </xf>
    <xf numFmtId="0" fontId="84" fillId="0" borderId="31" xfId="0" applyFont="1" applyBorder="1" applyAlignment="1">
      <alignment horizontal="center" vertical="center"/>
    </xf>
    <xf numFmtId="0" fontId="84" fillId="0" borderId="34" xfId="0" applyFont="1" applyBorder="1" applyAlignment="1">
      <alignment horizontal="center" vertical="center"/>
    </xf>
    <xf numFmtId="0" fontId="19" fillId="0" borderId="23" xfId="0" applyFont="1" applyBorder="1" applyAlignment="1">
      <alignment horizontal="left" vertical="top"/>
    </xf>
    <xf numFmtId="0" fontId="19" fillId="0" borderId="24" xfId="0" applyFont="1" applyBorder="1" applyAlignment="1">
      <alignment horizontal="left" vertical="top"/>
    </xf>
    <xf numFmtId="0" fontId="19" fillId="0" borderId="44" xfId="0" applyFont="1" applyBorder="1" applyAlignment="1">
      <alignment horizontal="left" vertical="top"/>
    </xf>
    <xf numFmtId="0" fontId="19" fillId="0" borderId="20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9" fillId="0" borderId="47" xfId="0" applyFont="1" applyBorder="1" applyAlignment="1">
      <alignment horizontal="left" vertical="top"/>
    </xf>
    <xf numFmtId="0" fontId="19" fillId="0" borderId="30" xfId="0" applyFont="1" applyBorder="1" applyAlignment="1">
      <alignment horizontal="left" vertical="top"/>
    </xf>
    <xf numFmtId="0" fontId="19" fillId="0" borderId="31" xfId="0" applyFont="1" applyBorder="1" applyAlignment="1">
      <alignment horizontal="left" vertical="top"/>
    </xf>
    <xf numFmtId="0" fontId="19" fillId="0" borderId="49" xfId="0" applyFont="1" applyBorder="1" applyAlignment="1">
      <alignment horizontal="left" vertical="top"/>
    </xf>
    <xf numFmtId="0" fontId="19" fillId="0" borderId="42" xfId="0" applyFont="1" applyBorder="1" applyAlignment="1">
      <alignment horizontal="left" vertical="top"/>
    </xf>
    <xf numFmtId="0" fontId="19" fillId="0" borderId="8" xfId="0" applyFont="1" applyBorder="1" applyAlignment="1">
      <alignment horizontal="left" vertical="top"/>
    </xf>
    <xf numFmtId="0" fontId="19" fillId="0" borderId="41" xfId="0" applyFont="1" applyBorder="1" applyAlignment="1">
      <alignment horizontal="left" vertical="top"/>
    </xf>
  </cellXfs>
  <cellStyles count="14">
    <cellStyle name="Comma" xfId="1" builtinId="3"/>
    <cellStyle name="Comma 11 3 2" xfId="13" xr:uid="{98F425AB-2F9A-4404-883B-E3A5317E066B}"/>
    <cellStyle name="Comma 2" xfId="4" xr:uid="{00000000-0005-0000-0000-000001000000}"/>
    <cellStyle name="Comma 3" xfId="6" xr:uid="{00000000-0005-0000-0000-000002000000}"/>
    <cellStyle name="Comma 6" xfId="11" xr:uid="{00000000-0005-0000-0000-000003000000}"/>
    <cellStyle name="Comma 8 2" xfId="10" xr:uid="{00000000-0005-0000-0000-000004000000}"/>
    <cellStyle name="Normal" xfId="0" builtinId="0"/>
    <cellStyle name="Normal 10 2" xfId="12" xr:uid="{00000000-0005-0000-0000-000006000000}"/>
    <cellStyle name="Normal 11 2" xfId="7" xr:uid="{00000000-0005-0000-0000-000007000000}"/>
    <cellStyle name="Normal 2" xfId="5" xr:uid="{00000000-0005-0000-0000-000008000000}"/>
    <cellStyle name="Normal 2 3 2 3" xfId="9" xr:uid="{00000000-0005-0000-0000-000009000000}"/>
    <cellStyle name="Normal 7" xfId="2" xr:uid="{00000000-0005-0000-0000-00000A000000}"/>
    <cellStyle name="Normal 7 2 2" xfId="3" xr:uid="{00000000-0005-0000-0000-00000B000000}"/>
    <cellStyle name="Normal 9 2 2 2 2" xfId="8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NGA-re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ettima21250/AppData/Local/Microsoft/Windows/Temporary%20Internet%20Files/Content.Outlook/PVT2AZ9R/DAILY%20CROSS%20RATES%20AS%20AT%20MAY%2010%20201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Lamby\Nigeria\Statistics\Imf\00NGRED_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roma19831/AppData/Local/Microsoft/Windows/Temporary%20Internet%20Files/Content.Outlook/91ZKBVNE/Copy%20of%20Capital%20Outflow%20INFLOW%20CCI%20UTILIZATION%20FOR%202011%20TO%20201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pdr/Policies/Access/ExternalSustainTable_standar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STA-ins\NGCP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BSO\FINA\Documents%20and%20Settings\benobi18332.CENBANK\Local%20Settings\Temporary%20Internet%20Files\OLK61\Back=up\CONS%2006-07\NOV%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My%20Documents\EWSDATA\NGA\NGA_RE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Ibrahim21153\AppData\Local\Microsoft\Windows\Temporary%20Internet%20Files\Content.Outlook\BFQUFC86\FINA_TABLES_AUG_16_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IMF\Nigeria\Statistics\Bloomberg_Nigeria_D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SYC\Current\Scmon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SR_Figur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GRealModule"/>
      <sheetName val="Readme"/>
      <sheetName val="TOC"/>
      <sheetName val="In"/>
      <sheetName val="Out"/>
      <sheetName val="Weta"/>
      <sheetName val="Source_sect"/>
      <sheetName val="Source_exp"/>
      <sheetName val="SEI"/>
      <sheetName val="SEI-PIN SR"/>
      <sheetName val="SavInv"/>
      <sheetName val="Work_sect"/>
      <sheetName val="Work_exp"/>
      <sheetName val="Work_exp_muddlethrough"/>
      <sheetName val="SavInv-muddlethrough"/>
      <sheetName val="Work_sect_muddlethrugh"/>
      <sheetName val="SEI-muddlethrugh"/>
      <sheetName val="SEI-WB-Annual meetings"/>
      <sheetName val="SEI-WB-Annual meetings-hard"/>
      <sheetName val="Table 1"/>
      <sheetName val="Table 2"/>
      <sheetName val="Table 3"/>
      <sheetName val="Table 4"/>
      <sheetName val="Table 5"/>
      <sheetName val="charts"/>
      <sheetName val="chart data"/>
      <sheetName val="RED1"/>
      <sheetName val="RED2"/>
      <sheetName val="RED3"/>
      <sheetName val="RED4"/>
      <sheetName val="RED6"/>
      <sheetName val="RED7"/>
      <sheetName val="NGA-real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55">
          <cell r="B55" t="str">
            <v xml:space="preserve"> Implicit Price Deflators (1984 = 100)</v>
          </cell>
        </row>
        <row r="66">
          <cell r="B66" t="str">
            <v>Price Deflators rebased to 1990 = 100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Rates"/>
      <sheetName val="2 sement rates"/>
    </sheetNames>
    <sheetDataSet>
      <sheetData sheetId="0"/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"/>
      <sheetName val="BASIC"/>
      <sheetName val="1"/>
      <sheetName val="2"/>
      <sheetName val="3"/>
      <sheetName val="4"/>
      <sheetName val="5"/>
      <sheetName val="8"/>
      <sheetName val="9"/>
      <sheetName val="10"/>
      <sheetName val="F12"/>
      <sheetName val="F13"/>
      <sheetName val="F14"/>
      <sheetName val="F15"/>
      <sheetName val="F16"/>
      <sheetName val="F17"/>
      <sheetName val="F18"/>
      <sheetName val="F19"/>
      <sheetName val="F20"/>
      <sheetName val="F21"/>
      <sheetName val="23"/>
      <sheetName val="24"/>
      <sheetName val="25"/>
      <sheetName val="26"/>
      <sheetName val="30"/>
      <sheetName val="31"/>
      <sheetName val="32"/>
      <sheetName val="DOTX"/>
      <sheetName val="DOTM"/>
      <sheetName val="Debt"/>
      <sheetName val="IFEM"/>
      <sheetName val="40"/>
      <sheetName val="33"/>
      <sheetName val="34"/>
      <sheetName val="35"/>
      <sheetName val="36"/>
      <sheetName val="37"/>
      <sheetName val="39"/>
      <sheetName val="6"/>
      <sheetName val="7"/>
      <sheetName val="11"/>
      <sheetName val="12"/>
      <sheetName val="13"/>
      <sheetName val="14"/>
      <sheetName val="15"/>
      <sheetName val="17"/>
      <sheetName val="18"/>
      <sheetName val="19"/>
      <sheetName val="20"/>
      <sheetName val="21"/>
      <sheetName val="22"/>
      <sheetName val="F22"/>
      <sheetName val="27"/>
      <sheetName val="28"/>
      <sheetName val="PRINTRED28"/>
      <sheetName val="29"/>
      <sheetName val="Dialog1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CAPT-OUTFLOW 2011 (2)"/>
      <sheetName val="CAPT-OUTFLOW(2012)"/>
      <sheetName val="CAP-OTFLOW  (JAN-MAY, 2013)"/>
      <sheetName val="CCI BY INVESTMENT JAN TO JUN13,"/>
      <sheetName val="CCI BY INVESTMENT TYPE(2012)"/>
      <sheetName val="CCI BY INVEST 2011"/>
      <sheetName val="CCI BY COUNTRY 2013"/>
      <sheetName val="CCI BY COUNTRY 2011"/>
      <sheetName val="CCI BY COUNTRY 2012"/>
      <sheetName val="UTILIZATION NON-VALID 2011"/>
      <sheetName val="UTILIZATION VALID 2011"/>
      <sheetName val="UTILIZATION VALID 2012"/>
      <sheetName val="UTILIZATION NON-VALID 2012"/>
      <sheetName val="UTILIZATION NON-VALID 2013"/>
      <sheetName val="UTILIZATION VALID 2013"/>
      <sheetName val="INFLOW 2011"/>
      <sheetName val="INFLOW 2012"/>
      <sheetName val="INFLOW 2013"/>
    </sheetNames>
    <sheetDataSet>
      <sheetData sheetId="0">
        <row r="45">
          <cell r="A45" t="str">
            <v>Recover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Table_GEF"/>
      <sheetName val="A1_historical"/>
      <sheetName val="A2_alternative"/>
      <sheetName val="A3_market"/>
      <sheetName val="B1_irate"/>
      <sheetName val="B2_GDP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PanelChart"/>
      <sheetName val="Chartdata"/>
      <sheetName val="B3_CAB"/>
      <sheetName val="B4_Combined"/>
      <sheetName val="B5_Depreciation"/>
      <sheetName val="150dp"/>
      <sheetName val="RED47"/>
      <sheetName val="Table3"/>
    </sheetNames>
    <sheetDataSet>
      <sheetData sheetId="0"/>
      <sheetData sheetId="1"/>
      <sheetData sheetId="2">
        <row r="3">
          <cell r="B3" t="str">
            <v>External Debt Sustainability Framework, 1999-2009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S8">
            <v>2005</v>
          </cell>
          <cell r="T8">
            <v>2006</v>
          </cell>
          <cell r="U8">
            <v>2007</v>
          </cell>
          <cell r="V8">
            <v>2008</v>
          </cell>
          <cell r="W8">
            <v>2009</v>
          </cell>
          <cell r="X8">
            <v>2010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31.340704666677361</v>
          </cell>
          <cell r="D12">
            <v>32.662319300879389</v>
          </cell>
          <cell r="E12">
            <v>33.794637100239534</v>
          </cell>
          <cell r="F12">
            <v>58.968961161927339</v>
          </cell>
          <cell r="G12">
            <v>49.653987388290879</v>
          </cell>
          <cell r="H12">
            <v>38.526718061664901</v>
          </cell>
          <cell r="I12">
            <v>39.389845348447629</v>
          </cell>
          <cell r="J12">
            <v>36.932704431049835</v>
          </cell>
          <cell r="K12">
            <v>28.377240510095753</v>
          </cell>
          <cell r="L12">
            <v>26.374189292239969</v>
          </cell>
          <cell r="M12">
            <v>26.506294623465958</v>
          </cell>
          <cell r="S12">
            <v>29.253363303090886</v>
          </cell>
          <cell r="T12">
            <v>29.133352418114235</v>
          </cell>
          <cell r="U12">
            <v>28.948315023972814</v>
          </cell>
          <cell r="V12">
            <v>28.884108648373026</v>
          </cell>
          <cell r="W12">
            <v>28.717607837977237</v>
          </cell>
          <cell r="X12">
            <v>27.408414314203611</v>
          </cell>
          <cell r="AA12">
            <v>-0.87403961548090103</v>
          </cell>
        </row>
        <row r="14">
          <cell r="A14">
            <v>2</v>
          </cell>
          <cell r="B14" t="str">
            <v>Change in external debt</v>
          </cell>
          <cell r="D14">
            <v>1.3216146342020281</v>
          </cell>
          <cell r="E14">
            <v>1.1323177993601448</v>
          </cell>
          <cell r="F14">
            <v>25.174324061687805</v>
          </cell>
          <cell r="G14">
            <v>-9.31497377363646</v>
          </cell>
          <cell r="H14">
            <v>-11.127269326625978</v>
          </cell>
          <cell r="I14">
            <v>0.86312728678272777</v>
          </cell>
          <cell r="J14">
            <v>-2.4571409173977941</v>
          </cell>
          <cell r="K14">
            <v>-8.5554639209540824</v>
          </cell>
          <cell r="L14">
            <v>-2.0030512178557842</v>
          </cell>
          <cell r="M14">
            <v>0.13210533122598989</v>
          </cell>
          <cell r="S14">
            <v>2.7470686796249275</v>
          </cell>
          <cell r="T14">
            <v>-0.1200108849766508</v>
          </cell>
          <cell r="U14">
            <v>-0.18503739414142117</v>
          </cell>
          <cell r="V14">
            <v>-6.4206375599788146E-2</v>
          </cell>
          <cell r="W14">
            <v>-0.16650081039578879</v>
          </cell>
          <cell r="X14">
            <v>-1.3091935237736259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-1.0363676562523754</v>
          </cell>
          <cell r="E15">
            <v>2.8075685004439848</v>
          </cell>
          <cell r="F15">
            <v>13.323926327140109</v>
          </cell>
          <cell r="G15">
            <v>-10.773805338466815</v>
          </cell>
          <cell r="H15">
            <v>-10.243179260469955</v>
          </cell>
          <cell r="I15">
            <v>0.24462151645643904</v>
          </cell>
          <cell r="J15">
            <v>-4.2583202355335272</v>
          </cell>
          <cell r="K15">
            <v>-5.0744817546944336</v>
          </cell>
          <cell r="L15">
            <v>-2.3187855526297723</v>
          </cell>
          <cell r="M15">
            <v>1.2875301855051258E-2</v>
          </cell>
          <cell r="S15">
            <v>1.9200409814348731</v>
          </cell>
          <cell r="T15">
            <v>0.16753790077998643</v>
          </cell>
          <cell r="U15">
            <v>9.4499384401166564E-3</v>
          </cell>
          <cell r="V15">
            <v>0.10465756754746824</v>
          </cell>
          <cell r="W15">
            <v>0.10680127805960071</v>
          </cell>
          <cell r="X15">
            <v>-2.4416557020439877E-2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3.0911403405228386</v>
          </cell>
          <cell r="E16">
            <v>4.2433900009100416</v>
          </cell>
          <cell r="F16">
            <v>-4.1925967455261368</v>
          </cell>
          <cell r="G16">
            <v>-3.319142366718844</v>
          </cell>
          <cell r="H16">
            <v>-1.244114132943114</v>
          </cell>
          <cell r="I16">
            <v>0.8531017839225522</v>
          </cell>
          <cell r="J16">
            <v>0.21794015361399607</v>
          </cell>
          <cell r="K16">
            <v>0.78657133100194698</v>
          </cell>
          <cell r="L16">
            <v>0.82781349110010505</v>
          </cell>
          <cell r="M16">
            <v>0.56915382870300568</v>
          </cell>
          <cell r="S16">
            <v>0.26758260073971502</v>
          </cell>
          <cell r="T16">
            <v>0.87109282685465672</v>
          </cell>
          <cell r="U16">
            <v>0.78304582404535927</v>
          </cell>
          <cell r="V16">
            <v>0.78826652733512448</v>
          </cell>
          <cell r="W16">
            <v>0.86394676288675132</v>
          </cell>
          <cell r="X16">
            <v>0.81438624000576743</v>
          </cell>
          <cell r="Y16">
            <v>0.87403961548090103</v>
          </cell>
        </row>
        <row r="17">
          <cell r="A17">
            <v>5</v>
          </cell>
          <cell r="B17" t="str">
            <v>Deficit in balance of goods and services</v>
          </cell>
          <cell r="D17">
            <v>3.8712429116613869</v>
          </cell>
          <cell r="E17">
            <v>4.855824299790557</v>
          </cell>
          <cell r="F17">
            <v>-2.7089379343370439</v>
          </cell>
          <cell r="G17">
            <v>-2.1299883524274925</v>
          </cell>
          <cell r="H17">
            <v>-2.3271113465511917E-2</v>
          </cell>
          <cell r="I17">
            <v>2.0952923493050264</v>
          </cell>
          <cell r="J17">
            <v>1.5344954075776656</v>
          </cell>
          <cell r="K17">
            <v>1.7761369791457433</v>
          </cell>
          <cell r="L17">
            <v>2.1649046954161051</v>
          </cell>
          <cell r="M17">
            <v>1.8794207904020794</v>
          </cell>
          <cell r="S17">
            <v>1.7442748243373174</v>
          </cell>
          <cell r="T17">
            <v>2.7038975020237288</v>
          </cell>
          <cell r="U17">
            <v>2.9393212535192745</v>
          </cell>
          <cell r="V17">
            <v>3.014477807572888</v>
          </cell>
          <cell r="W17">
            <v>3.1107570315603361</v>
          </cell>
          <cell r="X17">
            <v>3.0954775872624865</v>
          </cell>
        </row>
        <row r="18">
          <cell r="A18">
            <v>6</v>
          </cell>
          <cell r="B18" t="str">
            <v>Exports</v>
          </cell>
          <cell r="C18">
            <v>13.122053146898471</v>
          </cell>
          <cell r="D18">
            <v>11.125352493649149</v>
          </cell>
          <cell r="E18">
            <v>12.053370427838681</v>
          </cell>
          <cell r="F18">
            <v>22.023486842881145</v>
          </cell>
          <cell r="G18">
            <v>22.950755403710836</v>
          </cell>
          <cell r="H18">
            <v>21.29595728582208</v>
          </cell>
          <cell r="I18">
            <v>20.535082075780675</v>
          </cell>
          <cell r="J18">
            <v>20.302749966192845</v>
          </cell>
          <cell r="K18">
            <v>20.374771830224532</v>
          </cell>
          <cell r="L18">
            <v>18.186888584228008</v>
          </cell>
          <cell r="M18">
            <v>17.780339184669394</v>
          </cell>
          <cell r="S18">
            <v>19.769185125932268</v>
          </cell>
          <cell r="T18">
            <v>19.620018823937652</v>
          </cell>
          <cell r="U18">
            <v>19.979670421595848</v>
          </cell>
          <cell r="V18">
            <v>20.546608156393063</v>
          </cell>
          <cell r="W18">
            <v>21.091089050990988</v>
          </cell>
          <cell r="X18">
            <v>21.74571520901403</v>
          </cell>
        </row>
        <row r="19">
          <cell r="A19">
            <v>7</v>
          </cell>
          <cell r="B19" t="str">
            <v xml:space="preserve">Imports </v>
          </cell>
          <cell r="D19">
            <v>14.996595405310536</v>
          </cell>
          <cell r="E19">
            <v>16.909194727629238</v>
          </cell>
          <cell r="F19">
            <v>19.314548908544101</v>
          </cell>
          <cell r="G19">
            <v>20.820767051283344</v>
          </cell>
          <cell r="H19">
            <v>21.272686172356568</v>
          </cell>
          <cell r="I19">
            <v>22.630374425085702</v>
          </cell>
          <cell r="J19">
            <v>21.837245373770511</v>
          </cell>
          <cell r="K19">
            <v>22.150908809370275</v>
          </cell>
          <cell r="L19">
            <v>20.351793279644113</v>
          </cell>
          <cell r="M19">
            <v>19.659759975071474</v>
          </cell>
          <cell r="S19">
            <v>21.513459950269585</v>
          </cell>
          <cell r="T19">
            <v>22.323916325961381</v>
          </cell>
          <cell r="U19">
            <v>22.918991675115123</v>
          </cell>
          <cell r="V19">
            <v>23.561085963965951</v>
          </cell>
          <cell r="W19">
            <v>24.201846082551324</v>
          </cell>
          <cell r="X19">
            <v>24.841192796276516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-3.7587261409853001</v>
          </cell>
          <cell r="E20">
            <v>-2.8810277034106733</v>
          </cell>
          <cell r="F20">
            <v>-3.1201576139771774</v>
          </cell>
          <cell r="G20">
            <v>-3.2857756269976317</v>
          </cell>
          <cell r="H20">
            <v>-3.612389658732003</v>
          </cell>
          <cell r="I20">
            <v>-1.7478112652211142</v>
          </cell>
          <cell r="J20">
            <v>-2.2370170941375536</v>
          </cell>
          <cell r="K20">
            <v>-1.8175004527825667</v>
          </cell>
          <cell r="L20">
            <v>-3.2475449867511399</v>
          </cell>
          <cell r="M20">
            <v>-1.4628376604759876</v>
          </cell>
          <cell r="S20">
            <v>-1.4794794838447756</v>
          </cell>
          <cell r="T20">
            <v>-1.5791153331554699</v>
          </cell>
          <cell r="U20">
            <v>-1.6177970590720876</v>
          </cell>
          <cell r="V20">
            <v>-1.6160687581681108</v>
          </cell>
          <cell r="W20">
            <v>-1.6140124019239743</v>
          </cell>
          <cell r="X20">
            <v>-1.6117344648541607</v>
          </cell>
          <cell r="Y20">
            <v>-1.6117344648541607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1.1011226519583903</v>
          </cell>
          <cell r="E21">
            <v>1.9105054695319534</v>
          </cell>
          <cell r="F21">
            <v>2.9388059216289619</v>
          </cell>
          <cell r="G21">
            <v>2.44295627485472</v>
          </cell>
          <cell r="H21">
            <v>2.8103847728247184</v>
          </cell>
          <cell r="I21">
            <v>1.9060551889075283</v>
          </cell>
          <cell r="J21">
            <v>1.4535830272536621</v>
          </cell>
          <cell r="K21">
            <v>1.7406510404283986</v>
          </cell>
          <cell r="L21">
            <v>3.223350192553176</v>
          </cell>
          <cell r="M21">
            <v>1.3786169841157567</v>
          </cell>
          <cell r="S21">
            <v>1.3784146722124986</v>
          </cell>
          <cell r="T21">
            <v>1.3769857098909168</v>
          </cell>
          <cell r="U21">
            <v>1.3752415111546239</v>
          </cell>
          <cell r="V21">
            <v>1.3735132102506464</v>
          </cell>
          <cell r="W21">
            <v>1.3714568540065086</v>
          </cell>
          <cell r="X21">
            <v>1.369178916936697</v>
          </cell>
        </row>
        <row r="22">
          <cell r="A22" t="str">
            <v>hide</v>
          </cell>
          <cell r="B22" t="str">
            <v>Net portfolio investment,equity</v>
          </cell>
          <cell r="D22">
            <v>2.65760348902691</v>
          </cell>
          <cell r="E22">
            <v>0.97052223387871972</v>
          </cell>
          <cell r="F22">
            <v>0.18135169234821547</v>
          </cell>
          <cell r="G22">
            <v>0.8428193521429117</v>
          </cell>
          <cell r="H22">
            <v>0.80200488590728458</v>
          </cell>
          <cell r="I22">
            <v>-0.1582439236864141</v>
          </cell>
          <cell r="J22">
            <v>0.78343406688389139</v>
          </cell>
          <cell r="K22">
            <v>7.6849412354168117E-2</v>
          </cell>
          <cell r="L22">
            <v>2.4194794197963842E-2</v>
          </cell>
          <cell r="M22">
            <v>8.4220676360230839E-2</v>
          </cell>
          <cell r="S22">
            <v>0.10106481163227699</v>
          </cell>
          <cell r="T22">
            <v>0.20212962326455311</v>
          </cell>
          <cell r="U22">
            <v>0.24255554791746373</v>
          </cell>
          <cell r="V22">
            <v>0.24255554791746428</v>
          </cell>
          <cell r="W22">
            <v>0.24255554791746572</v>
          </cell>
          <cell r="X22">
            <v>0.2425555479174637</v>
          </cell>
        </row>
        <row r="23">
          <cell r="A23">
            <v>9</v>
          </cell>
          <cell r="B23" t="str">
            <v>Automatic debt dynamics 1/</v>
          </cell>
          <cell r="D23">
            <v>-0.36878185578991385</v>
          </cell>
          <cell r="E23">
            <v>1.4452062029446167</v>
          </cell>
          <cell r="F23">
            <v>20.636680686643423</v>
          </cell>
          <cell r="G23">
            <v>-4.1688873447503383</v>
          </cell>
          <cell r="H23">
            <v>-5.3866754687948388</v>
          </cell>
          <cell r="I23">
            <v>1.139330997755001</v>
          </cell>
          <cell r="J23">
            <v>-2.2392432950099699</v>
          </cell>
          <cell r="K23">
            <v>-4.0435526329138138</v>
          </cell>
          <cell r="L23">
            <v>0.1009459430212627</v>
          </cell>
          <cell r="M23">
            <v>0.9065591336280332</v>
          </cell>
          <cell r="S23">
            <v>3.1319378645399336</v>
          </cell>
          <cell r="T23">
            <v>0.87556040708079963</v>
          </cell>
          <cell r="U23">
            <v>0.84420117346684498</v>
          </cell>
          <cell r="V23">
            <v>0.93245979838045456</v>
          </cell>
          <cell r="W23">
            <v>0.85686691709682372</v>
          </cell>
          <cell r="X23">
            <v>0.77293166782795342</v>
          </cell>
          <cell r="Y23">
            <v>0.73769484937325969</v>
          </cell>
        </row>
        <row r="24">
          <cell r="A24" t="str">
            <v>hide</v>
          </cell>
          <cell r="B24" t="str">
            <v>Denominator: 1+g+r+gr</v>
          </cell>
          <cell r="D24">
            <v>1.1090008476352009</v>
          </cell>
          <cell r="E24">
            <v>1.0434736949102459</v>
          </cell>
          <cell r="F24">
            <v>0.68013857038512504</v>
          </cell>
          <cell r="G24">
            <v>1.1612690855164858</v>
          </cell>
          <cell r="H24">
            <v>1.2062167455108586</v>
          </cell>
          <cell r="I24">
            <v>1.0498886075662297</v>
          </cell>
          <cell r="J24">
            <v>1.1430796642188585</v>
          </cell>
          <cell r="K24">
            <v>1.2085063273547045</v>
          </cell>
          <cell r="L24">
            <v>1.0734514363268328</v>
          </cell>
          <cell r="M24">
            <v>1.0279245246069721</v>
          </cell>
          <cell r="S24">
            <v>0.95609731868811043</v>
          </cell>
          <cell r="T24">
            <v>1.0492581884106229</v>
          </cell>
          <cell r="U24">
            <v>1.0578192085759333</v>
          </cell>
          <cell r="V24">
            <v>1.0552603556416997</v>
          </cell>
          <cell r="W24">
            <v>1.0562149319344867</v>
          </cell>
          <cell r="X24">
            <v>1.056881260658489</v>
          </cell>
          <cell r="Y24">
            <v>1.056881260658489</v>
          </cell>
        </row>
        <row r="25">
          <cell r="A25">
            <v>10</v>
          </cell>
          <cell r="B25" t="str">
            <v>Contribution from nominal interest rate</v>
          </cell>
          <cell r="D25">
            <v>2.7116155861388718</v>
          </cell>
          <cell r="E25">
            <v>2.8059992073812121</v>
          </cell>
          <cell r="F25">
            <v>4.7434474443680612</v>
          </cell>
          <cell r="G25">
            <v>4.0203175165945888</v>
          </cell>
          <cell r="H25">
            <v>3.1022496924239471</v>
          </cell>
          <cell r="I25">
            <v>2.9700436127329986</v>
          </cell>
          <cell r="J25">
            <v>2.6911968330978349</v>
          </cell>
          <cell r="K25">
            <v>2.3285303143480918</v>
          </cell>
          <cell r="L25">
            <v>2.0426724188745227</v>
          </cell>
          <cell r="M25">
            <v>1.6230384861969329</v>
          </cell>
          <cell r="S25">
            <v>1.9148050655380271</v>
          </cell>
          <cell r="T25">
            <v>2.2488808130056559</v>
          </cell>
          <cell r="U25">
            <v>2.4365974603964378</v>
          </cell>
          <cell r="V25">
            <v>2.4483834990106428</v>
          </cell>
          <cell r="W25">
            <v>2.3941659578164276</v>
          </cell>
          <cell r="X25">
            <v>2.3185109090593672</v>
          </cell>
          <cell r="Y25">
            <v>2.2128134051424526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-0.55121896166263407</v>
          </cell>
          <cell r="E26">
            <v>-1.382064371191583</v>
          </cell>
          <cell r="F26">
            <v>3.0642480462382928</v>
          </cell>
          <cell r="G26">
            <v>-2.6168408298249051</v>
          </cell>
          <cell r="H26">
            <v>-2.7876866530839228</v>
          </cell>
          <cell r="I26">
            <v>-1.8459472030033095</v>
          </cell>
          <cell r="J26">
            <v>-1.2381656016870823</v>
          </cell>
          <cell r="K26">
            <v>-2.0072546232961468</v>
          </cell>
          <cell r="L26">
            <v>8.2789218109836235E-2</v>
          </cell>
          <cell r="M26">
            <v>-0.23185649595264501</v>
          </cell>
          <cell r="S26">
            <v>-0.63183163279552357</v>
          </cell>
          <cell r="T26">
            <v>-1.0315615871951969</v>
          </cell>
          <cell r="U26">
            <v>-1.1704906355753957</v>
          </cell>
          <cell r="V26">
            <v>-1.0972956529337303</v>
          </cell>
          <cell r="W26">
            <v>-1.0938723843060105</v>
          </cell>
          <cell r="X26">
            <v>-1.0868811438699364</v>
          </cell>
          <cell r="Y26">
            <v>-1.0373318303374754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-2.5291784802661517</v>
          </cell>
          <cell r="E27">
            <v>2.127136675498743E-2</v>
          </cell>
          <cell r="F27">
            <v>12.828985196037067</v>
          </cell>
          <cell r="G27">
            <v>-5.5723640315200216</v>
          </cell>
          <cell r="H27">
            <v>-5.7012385081348631</v>
          </cell>
          <cell r="I27">
            <v>1.5234588025312032E-2</v>
          </cell>
          <cell r="J27">
            <v>-3.6922745264207224</v>
          </cell>
          <cell r="K27">
            <v>-4.3648283239657584</v>
          </cell>
          <cell r="L27">
            <v>-2.0245156939630964</v>
          </cell>
          <cell r="M27">
            <v>-0.48462285661625465</v>
          </cell>
          <cell r="S27">
            <v>1.8489644317974299</v>
          </cell>
          <cell r="T27">
            <v>-0.34175881872965946</v>
          </cell>
          <cell r="U27">
            <v>-0.42190565135419711</v>
          </cell>
          <cell r="V27">
            <v>-0.41862804769645795</v>
          </cell>
          <cell r="W27">
            <v>-0.44342665641359336</v>
          </cell>
          <cell r="X27">
            <v>-0.45869809736147743</v>
          </cell>
          <cell r="Y27">
            <v>-0.43778672543171748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2.3579822904544034</v>
          </cell>
          <cell r="E28">
            <v>-1.67525070108384</v>
          </cell>
          <cell r="F28">
            <v>11.850397734547697</v>
          </cell>
          <cell r="G28">
            <v>1.4588315648303549</v>
          </cell>
          <cell r="H28">
            <v>-0.88409006615602337</v>
          </cell>
          <cell r="I28">
            <v>0.61850577032628873</v>
          </cell>
          <cell r="J28">
            <v>1.8011793181357332</v>
          </cell>
          <cell r="K28">
            <v>-3.4809821662596487</v>
          </cell>
          <cell r="L28">
            <v>0.31573433477398805</v>
          </cell>
          <cell r="M28">
            <v>0.11923002937093863</v>
          </cell>
          <cell r="S28">
            <v>0.82702769819005439</v>
          </cell>
          <cell r="T28">
            <v>-0.28754878575663723</v>
          </cell>
          <cell r="U28">
            <v>-0.19448733258153783</v>
          </cell>
          <cell r="V28">
            <v>-0.16886394314725639</v>
          </cell>
          <cell r="W28">
            <v>-0.2733020884553895</v>
          </cell>
          <cell r="X28">
            <v>-1.2847769667531859</v>
          </cell>
          <cell r="Y28">
            <v>0</v>
          </cell>
        </row>
        <row r="30">
          <cell r="B30" t="str">
            <v>External debt-to-exports ratio (in percent)</v>
          </cell>
          <cell r="C30">
            <v>238.83994612599975</v>
          </cell>
          <cell r="D30">
            <v>293.58457918096985</v>
          </cell>
          <cell r="E30">
            <v>280.37499803529499</v>
          </cell>
          <cell r="F30">
            <v>267.7548817887955</v>
          </cell>
          <cell r="G30">
            <v>216.35012231563618</v>
          </cell>
          <cell r="H30">
            <v>180.91094729662288</v>
          </cell>
          <cell r="I30">
            <v>191.81732609145251</v>
          </cell>
          <cell r="J30">
            <v>181.90986192780969</v>
          </cell>
          <cell r="K30">
            <v>139.27635973817448</v>
          </cell>
          <cell r="L30">
            <v>145.01759974002445</v>
          </cell>
          <cell r="M30">
            <v>149.07642845373994</v>
          </cell>
          <cell r="S30">
            <v>147.97455290515606</v>
          </cell>
          <cell r="T30">
            <v>148.48789228769607</v>
          </cell>
          <cell r="U30">
            <v>144.88885158327153</v>
          </cell>
          <cell r="V30">
            <v>140.57847615780688</v>
          </cell>
          <cell r="W30">
            <v>136.1599098488843</v>
          </cell>
          <cell r="X30">
            <v>126.0405282179097</v>
          </cell>
        </row>
        <row r="32">
          <cell r="B32" t="str">
            <v>Gross external financing need (in billions of US dollars) 3/</v>
          </cell>
          <cell r="D32">
            <v>49.809402258051044</v>
          </cell>
          <cell r="E32">
            <v>56.037830081692292</v>
          </cell>
          <cell r="F32">
            <v>36.7023598165907</v>
          </cell>
          <cell r="G32">
            <v>56.411010005177815</v>
          </cell>
          <cell r="H32">
            <v>66.614535826162111</v>
          </cell>
          <cell r="I32">
            <v>61.194110095710101</v>
          </cell>
          <cell r="J32">
            <v>59.862534310445099</v>
          </cell>
          <cell r="K32">
            <v>70.750282676462206</v>
          </cell>
          <cell r="L32">
            <v>68.878287470992504</v>
          </cell>
          <cell r="M32">
            <v>51.2728470236246</v>
          </cell>
          <cell r="S32">
            <v>50.321172660215296</v>
          </cell>
          <cell r="T32">
            <v>59.613123117101296</v>
          </cell>
          <cell r="U32">
            <v>58.859856831764588</v>
          </cell>
          <cell r="V32">
            <v>63.627538241590493</v>
          </cell>
          <cell r="W32">
            <v>69.432686897588894</v>
          </cell>
          <cell r="X32">
            <v>71.815156457356608</v>
          </cell>
        </row>
        <row r="33">
          <cell r="B33" t="str">
            <v>in percent of GDP</v>
          </cell>
          <cell r="D33">
            <v>12.352205104915861</v>
          </cell>
          <cell r="E33">
            <v>13.317814734823841</v>
          </cell>
          <cell r="F33">
            <v>12.824730377479504</v>
          </cell>
          <cell r="G33">
            <v>16.974041737340691</v>
          </cell>
          <cell r="H33">
            <v>16.617475335934021</v>
          </cell>
          <cell r="I33">
            <v>14.53993406613149</v>
          </cell>
          <cell r="J33">
            <v>12.44318087259445</v>
          </cell>
          <cell r="K33">
            <v>12.169018906842885</v>
          </cell>
          <cell r="L33">
            <v>11.036397285224206</v>
          </cell>
          <cell r="M33">
            <v>7.9922892008963773</v>
          </cell>
          <cell r="O33" t="str">
            <v>10-Year</v>
          </cell>
          <cell r="Q33" t="str">
            <v>10-Year</v>
          </cell>
          <cell r="S33">
            <v>8.2041276717685676</v>
          </cell>
          <cell r="T33">
            <v>9.2627760685273088</v>
          </cell>
          <cell r="U33">
            <v>8.6458369770439347</v>
          </cell>
          <cell r="V33">
            <v>8.8567286456715255</v>
          </cell>
          <cell r="W33">
            <v>9.1503959540788422</v>
          </cell>
          <cell r="X33">
            <v>8.9550049182362361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363.60927898113795</v>
          </cell>
          <cell r="D37">
            <v>403.24299859810606</v>
          </cell>
          <cell r="E37">
            <v>420.77346169385294</v>
          </cell>
          <cell r="F37">
            <v>286.18426069245726</v>
          </cell>
          <cell r="G37">
            <v>332.33693470354149</v>
          </cell>
          <cell r="H37">
            <v>400.87037579116048</v>
          </cell>
          <cell r="I37">
            <v>420.86924065393282</v>
          </cell>
          <cell r="J37">
            <v>481.0870702867436</v>
          </cell>
          <cell r="K37">
            <v>581.39676845006704</v>
          </cell>
          <cell r="L37">
            <v>624.10119616850341</v>
          </cell>
          <cell r="M37">
            <v>641.52892537815171</v>
          </cell>
          <cell r="S37">
            <v>613.36408541491573</v>
          </cell>
          <cell r="T37">
            <v>643.57728909859304</v>
          </cell>
          <cell r="U37">
            <v>680.78841861171827</v>
          </cell>
          <cell r="V37">
            <v>718.40902874095218</v>
          </cell>
          <cell r="W37">
            <v>758.79434339274542</v>
          </cell>
          <cell r="X37">
            <v>801.95552222545518</v>
          </cell>
          <cell r="Y37">
            <v>847.57176332167592</v>
          </cell>
        </row>
        <row r="38">
          <cell r="B38" t="str">
            <v>Real GDP growth (in percent)</v>
          </cell>
          <cell r="D38">
            <v>1.9505059066729169</v>
          </cell>
          <cell r="E38">
            <v>4.4153258154336239</v>
          </cell>
          <cell r="F38">
            <v>-6.1669941277728739</v>
          </cell>
          <cell r="G38">
            <v>5.1533150618820356</v>
          </cell>
          <cell r="H38">
            <v>6.7719724015153027</v>
          </cell>
          <cell r="I38">
            <v>5.0303764143624807</v>
          </cell>
          <cell r="J38">
            <v>3.5931136761357951</v>
          </cell>
          <cell r="K38">
            <v>6.5681079959744038</v>
          </cell>
          <cell r="L38">
            <v>-0.3131742322188158</v>
          </cell>
          <cell r="M38">
            <v>0.90365233880111973</v>
          </cell>
          <cell r="O38">
            <v>2.7906201250785987</v>
          </cell>
          <cell r="Q38">
            <v>3.917792922964717</v>
          </cell>
          <cell r="S38">
            <v>2.2790531025159932</v>
          </cell>
          <cell r="T38">
            <v>3.700000000000192</v>
          </cell>
          <cell r="U38">
            <v>4.2500000000001759</v>
          </cell>
          <cell r="V38">
            <v>4.0000000000000924</v>
          </cell>
          <cell r="W38">
            <v>3.9999999999995373</v>
          </cell>
          <cell r="X38">
            <v>4.000000000000381</v>
          </cell>
          <cell r="Y38">
            <v>4.000000000000381</v>
          </cell>
          <cell r="AA38">
            <v>3.7048421837527283</v>
          </cell>
        </row>
        <row r="39">
          <cell r="B39" t="str">
            <v>Exchange rate appreciation (US dollar value of local currency, change in percent)</v>
          </cell>
          <cell r="D39">
            <v>-0.65271003326620169</v>
          </cell>
          <cell r="E39">
            <v>-7.6999807414066641</v>
          </cell>
          <cell r="F39">
            <v>-47.419967518347114</v>
          </cell>
          <cell r="G39">
            <v>-15.533158686000048</v>
          </cell>
          <cell r="H39">
            <v>-4.0287724357118133</v>
          </cell>
          <cell r="I39">
            <v>-13.323615612449036</v>
          </cell>
          <cell r="J39">
            <v>-4.44405123842464</v>
          </cell>
          <cell r="K39">
            <v>1.1101044534612026</v>
          </cell>
          <cell r="L39">
            <v>1.2197784760976882</v>
          </cell>
          <cell r="M39">
            <v>-3.2759417558727022</v>
          </cell>
          <cell r="O39">
            <v>-9.4048315091919328</v>
          </cell>
          <cell r="Q39">
            <v>14.499390149632067</v>
          </cell>
          <cell r="S39">
            <v>-10.074391091011181</v>
          </cell>
          <cell r="T39">
            <v>-1.6949152542372503</v>
          </cell>
          <cell r="U39">
            <v>-1.4563106796113501</v>
          </cell>
          <cell r="V39">
            <v>-1.4563106796115832</v>
          </cell>
          <cell r="W39">
            <v>-1.4563106796123826</v>
          </cell>
          <cell r="X39">
            <v>-1.456310679611128</v>
          </cell>
          <cell r="Y39">
            <v>-1.456310679611128</v>
          </cell>
          <cell r="AA39">
            <v>-2.9324248439491463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9.4930284775049287</v>
          </cell>
          <cell r="E40">
            <v>8.27182712642065</v>
          </cell>
          <cell r="F40">
            <v>37.854492984192412</v>
          </cell>
          <cell r="G40">
            <v>30.744564293556454</v>
          </cell>
          <cell r="H40">
            <v>17.713707368008347</v>
          </cell>
          <cell r="I40">
            <v>15.326075747008261</v>
          </cell>
          <cell r="J40">
            <v>15.474976599303968</v>
          </cell>
          <cell r="K40">
            <v>12.157188511137251</v>
          </cell>
          <cell r="L40">
            <v>6.3847191839087492</v>
          </cell>
          <cell r="M40">
            <v>5.3221779984464312</v>
          </cell>
          <cell r="O40">
            <v>15.874275828948743</v>
          </cell>
          <cell r="Q40">
            <v>10.655367103070978</v>
          </cell>
          <cell r="S40">
            <v>3.9518001174397632</v>
          </cell>
          <cell r="T40">
            <v>2.9266004659106448</v>
          </cell>
          <cell r="U40">
            <v>2.9690172433361584</v>
          </cell>
          <cell r="V40">
            <v>2.9668592564369822</v>
          </cell>
          <cell r="W40">
            <v>3.0600018844765264</v>
          </cell>
          <cell r="X40">
            <v>3.1250188024094294</v>
          </cell>
          <cell r="Y40">
            <v>3.1250188024094294</v>
          </cell>
          <cell r="AA40">
            <v>3.1665496283349177</v>
          </cell>
        </row>
        <row r="41">
          <cell r="B41" t="str">
            <v>GDP deflator in US dollars (change in percent)</v>
          </cell>
          <cell r="D41">
            <v>8.7783564949052373</v>
          </cell>
          <cell r="E41">
            <v>-6.5082710682862199E-2</v>
          </cell>
          <cell r="F41">
            <v>-27.516062811493736</v>
          </cell>
          <cell r="G41">
            <v>10.43580364851897</v>
          </cell>
          <cell r="H41">
            <v>12.971289972511556</v>
          </cell>
          <cell r="I41">
            <v>-3.9527286444929199E-2</v>
          </cell>
          <cell r="J41">
            <v>10.343209471672044</v>
          </cell>
          <cell r="K41">
            <v>13.402250455676267</v>
          </cell>
          <cell r="L41">
            <v>7.6823770903710287</v>
          </cell>
          <cell r="M41">
            <v>1.8718847912007508</v>
          </cell>
          <cell r="O41">
            <v>3.7864499116234329</v>
          </cell>
          <cell r="Q41">
            <v>12.097348448933181</v>
          </cell>
          <cell r="S41">
            <v>-6.5207107725373419</v>
          </cell>
          <cell r="T41">
            <v>1.1820818139461009</v>
          </cell>
          <cell r="U41">
            <v>1.4694684485305975</v>
          </cell>
          <cell r="V41">
            <v>1.4673418886248735</v>
          </cell>
          <cell r="W41">
            <v>1.5591280706241717</v>
          </cell>
          <cell r="X41">
            <v>1.6231981402389462</v>
          </cell>
          <cell r="Y41">
            <v>1.6231981402389462</v>
          </cell>
          <cell r="AA41">
            <v>0.13008459823789131</v>
          </cell>
        </row>
        <row r="42">
          <cell r="B42" t="str">
            <v>Nominal external interest rate (in percent)</v>
          </cell>
          <cell r="D42">
            <v>9.5951383846393998</v>
          </cell>
          <cell r="E42">
            <v>8.9644165616936533</v>
          </cell>
          <cell r="F42">
            <v>9.546489740191948</v>
          </cell>
          <cell r="G42">
            <v>7.9171658343474149</v>
          </cell>
          <cell r="H42">
            <v>7.536122927038261</v>
          </cell>
          <cell r="I42">
            <v>8.0936428272771259</v>
          </cell>
          <cell r="J42">
            <v>7.8097599650656289</v>
          </cell>
          <cell r="K42">
            <v>7.6193814173031509</v>
          </cell>
          <cell r="L42">
            <v>7.7270009436117055</v>
          </cell>
          <cell r="M42">
            <v>6.3257340191824616</v>
          </cell>
          <cell r="O42">
            <v>8.1134852620350735</v>
          </cell>
          <cell r="Q42">
            <v>1.0014975726804585</v>
          </cell>
          <cell r="S42">
            <v>6.9068121930198778</v>
          </cell>
          <cell r="T42">
            <v>8.0662745796357846</v>
          </cell>
          <cell r="U42">
            <v>8.8471781763505177</v>
          </cell>
          <cell r="V42">
            <v>8.9251551939158773</v>
          </cell>
          <cell r="W42">
            <v>8.754827316844974</v>
          </cell>
          <cell r="X42">
            <v>8.5327118687672705</v>
          </cell>
          <cell r="Y42">
            <v>8.5327118687672705</v>
          </cell>
          <cell r="AA42">
            <v>8.3388265547557179</v>
          </cell>
        </row>
        <row r="43">
          <cell r="B43" t="str">
            <v>Growth of exports (US dollar terms, in percent)</v>
          </cell>
          <cell r="D43">
            <v>-5.974886646351429</v>
          </cell>
          <cell r="E43">
            <v>13.051473952294579</v>
          </cell>
          <cell r="F43">
            <v>24.272484164404062</v>
          </cell>
          <cell r="G43">
            <v>21.01627199053091</v>
          </cell>
          <cell r="H43">
            <v>11.924596110196983</v>
          </cell>
          <cell r="I43">
            <v>1.2377534263417589</v>
          </cell>
          <cell r="J43">
            <v>13.014696159634841</v>
          </cell>
          <cell r="K43">
            <v>21.279337608135982</v>
          </cell>
          <cell r="L43">
            <v>-4.1817899325133574</v>
          </cell>
          <cell r="M43">
            <v>0.49463171837988984</v>
          </cell>
          <cell r="O43">
            <v>9.6134568551054222</v>
          </cell>
          <cell r="Q43">
            <v>11.037030952845093</v>
          </cell>
          <cell r="S43">
            <v>6.3042987832864661</v>
          </cell>
          <cell r="T43">
            <v>4.1341121378989154</v>
          </cell>
          <cell r="U43">
            <v>7.7209932499892719</v>
          </cell>
          <cell r="V43">
            <v>8.5204138648357741</v>
          </cell>
          <cell r="W43">
            <v>8.4204410618754721</v>
          </cell>
          <cell r="X43">
            <v>8.9684788132994075</v>
          </cell>
          <cell r="AA43">
            <v>7.3447896518642173</v>
          </cell>
        </row>
        <row r="44">
          <cell r="B44" t="str">
            <v>Growth of imports  (US dollar terms, in percent)</v>
          </cell>
          <cell r="D44">
            <v>-16.186702425684775</v>
          </cell>
          <cell r="E44">
            <v>17.655370592634668</v>
          </cell>
          <cell r="F44">
            <v>-22.311086400667534</v>
          </cell>
          <cell r="G44">
            <v>25.182903457299165</v>
          </cell>
          <cell r="H44">
            <v>23.239793326981161</v>
          </cell>
          <cell r="I44">
            <v>11.689572728856778</v>
          </cell>
          <cell r="J44">
            <v>10.301803410041877</v>
          </cell>
          <cell r="K44">
            <v>22.586493830100252</v>
          </cell>
          <cell r="L44">
            <v>-1.3735196335638356</v>
          </cell>
          <cell r="M44">
            <v>-0.70285626144138691</v>
          </cell>
          <cell r="O44">
            <v>7.0081772624556375</v>
          </cell>
          <cell r="Q44">
            <v>16.699736153228454</v>
          </cell>
          <cell r="S44">
            <v>4.6246820929563226</v>
          </cell>
          <cell r="T44">
            <v>8.8785906895234135</v>
          </cell>
          <cell r="U44">
            <v>8.6016865550341706</v>
          </cell>
          <cell r="V44">
            <v>8.4824337217028969</v>
          </cell>
          <cell r="W44">
            <v>8.4939431563792347</v>
          </cell>
          <cell r="X44">
            <v>8.4801178771137131</v>
          </cell>
          <cell r="AA44">
            <v>7.9269090154516251</v>
          </cell>
        </row>
        <row r="45">
          <cell r="B45" t="str">
            <v xml:space="preserve">Current account balance, excluding interest payments </v>
          </cell>
          <cell r="D45">
            <v>-3.0911403405228386</v>
          </cell>
          <cell r="E45">
            <v>-4.2433900009100416</v>
          </cell>
          <cell r="F45">
            <v>4.1925967455261368</v>
          </cell>
          <cell r="G45">
            <v>3.319142366718844</v>
          </cell>
          <cell r="H45">
            <v>1.244114132943114</v>
          </cell>
          <cell r="I45">
            <v>-0.8531017839225522</v>
          </cell>
          <cell r="J45">
            <v>-0.21794015361399607</v>
          </cell>
          <cell r="K45">
            <v>-0.78657133100194698</v>
          </cell>
          <cell r="L45">
            <v>-0.82781349110010505</v>
          </cell>
          <cell r="M45">
            <v>-0.56915382870300568</v>
          </cell>
          <cell r="O45">
            <v>-0.18332576845863913</v>
          </cell>
          <cell r="Q45">
            <v>2.5770569714646832</v>
          </cell>
          <cell r="S45">
            <v>-0.26758260073971502</v>
          </cell>
          <cell r="T45">
            <v>-0.87109282685465672</v>
          </cell>
          <cell r="U45">
            <v>-0.78304582404535927</v>
          </cell>
          <cell r="V45">
            <v>-0.78826652733512448</v>
          </cell>
          <cell r="W45">
            <v>-0.86394676288675132</v>
          </cell>
          <cell r="X45">
            <v>-0.81438624000576743</v>
          </cell>
          <cell r="AA45">
            <v>-0.73138679697789577</v>
          </cell>
        </row>
        <row r="46">
          <cell r="B46" t="str">
            <v xml:space="preserve">Net non-debt creating capital inflows </v>
          </cell>
          <cell r="D46">
            <v>3.7587261409853001</v>
          </cell>
          <cell r="E46">
            <v>2.8810277034106733</v>
          </cell>
          <cell r="F46">
            <v>3.1201576139771774</v>
          </cell>
          <cell r="G46">
            <v>3.2857756269976317</v>
          </cell>
          <cell r="H46">
            <v>3.612389658732003</v>
          </cell>
          <cell r="I46">
            <v>1.7478112652211142</v>
          </cell>
          <cell r="J46">
            <v>2.2370170941375536</v>
          </cell>
          <cell r="K46">
            <v>1.8175004527825667</v>
          </cell>
          <cell r="L46">
            <v>3.2475449867511399</v>
          </cell>
          <cell r="M46">
            <v>1.4628376604759876</v>
          </cell>
          <cell r="O46">
            <v>2.7170788203471146</v>
          </cell>
          <cell r="Q46">
            <v>0.83220415367493195</v>
          </cell>
          <cell r="S46">
            <v>1.4794794838447756</v>
          </cell>
          <cell r="T46">
            <v>1.5791153331554699</v>
          </cell>
          <cell r="U46">
            <v>1.6177970590720876</v>
          </cell>
          <cell r="V46">
            <v>1.6160687581681108</v>
          </cell>
          <cell r="W46">
            <v>1.6140124019239743</v>
          </cell>
          <cell r="X46">
            <v>1.6117344648541607</v>
          </cell>
          <cell r="AA46">
            <v>1.58636791683643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2005-09 4/</v>
          </cell>
          <cell r="S52">
            <v>29.253363303090886</v>
          </cell>
          <cell r="T52">
            <v>26.829121425710696</v>
          </cell>
          <cell r="U52">
            <v>24.465511452504519</v>
          </cell>
          <cell r="V52">
            <v>22.096976641999596</v>
          </cell>
          <cell r="W52">
            <v>19.598552866887015</v>
          </cell>
          <cell r="X52">
            <v>16.11204591087651</v>
          </cell>
          <cell r="AA52">
            <v>-2.5009960002421492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-0.87403961548090103</v>
          </cell>
        </row>
        <row r="54">
          <cell r="B54" t="str">
            <v>A3. Selected variables are consistent with market forecast in 2005-09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-0.87403961548090103</v>
          </cell>
        </row>
        <row r="56">
          <cell r="B56" t="str">
            <v>B. Bound Tests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B1. Nominal interest rate is at historical average plus two standard deviations in 2005 and 2006</v>
          </cell>
          <cell r="S58">
            <v>29.253363303090886</v>
          </cell>
          <cell r="T58">
            <v>29.70495068237398</v>
          </cell>
          <cell r="U58">
            <v>29.89291328310183</v>
          </cell>
          <cell r="V58">
            <v>29.859133545512876</v>
          </cell>
          <cell r="W58">
            <v>29.721557518217566</v>
          </cell>
          <cell r="X58">
            <v>28.439385204049614</v>
          </cell>
          <cell r="AA58">
            <v>-0.84629113260354516</v>
          </cell>
        </row>
        <row r="59">
          <cell r="B59" t="str">
            <v>B2. Real GDP growth is at historical average minus two standard deviations in 2005 and 2006</v>
          </cell>
          <cell r="S59">
            <v>29.253363303090886</v>
          </cell>
          <cell r="T59">
            <v>31.736189573570137</v>
          </cell>
          <cell r="U59">
            <v>34.462546915320878</v>
          </cell>
          <cell r="V59">
            <v>34.220760665535913</v>
          </cell>
          <cell r="W59">
            <v>33.837001556731181</v>
          </cell>
          <cell r="X59">
            <v>32.089193071931241</v>
          </cell>
          <cell r="AA59">
            <v>-1.0687904914107338</v>
          </cell>
        </row>
        <row r="60">
          <cell r="B60" t="str">
            <v>B3. Change in US dollar GDP deflator is at historical average minus two standard deviations in 2005 and 2006</v>
          </cell>
          <cell r="S60">
            <v>29.253363303090886</v>
          </cell>
          <cell r="T60">
            <v>36.799868785785165</v>
          </cell>
          <cell r="U60">
            <v>46.120544692763907</v>
          </cell>
          <cell r="V60">
            <v>45.501567125655136</v>
          </cell>
          <cell r="W60">
            <v>44.656576952873891</v>
          </cell>
          <cell r="X60">
            <v>41.978512195684587</v>
          </cell>
          <cell r="AA60">
            <v>-1.482291751928845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38.098477745884622</v>
          </cell>
          <cell r="V61">
            <v>38.32900903911829</v>
          </cell>
          <cell r="W61">
            <v>38.442697684406475</v>
          </cell>
          <cell r="X61">
            <v>37.39525402354576</v>
          </cell>
          <cell r="AA61">
            <v>-0.60524478004672666</v>
          </cell>
        </row>
        <row r="62">
          <cell r="B62" t="str">
            <v>B5. Combination of B1-B4 using one standard deviation shocks</v>
          </cell>
          <cell r="S62">
            <v>29.253363303090886</v>
          </cell>
          <cell r="T62">
            <v>35.809844075229918</v>
          </cell>
          <cell r="U62">
            <v>43.414313586114815</v>
          </cell>
          <cell r="V62">
            <v>43.466712158062009</v>
          </cell>
          <cell r="W62">
            <v>43.374092436592917</v>
          </cell>
          <cell r="X62">
            <v>41.729527887364398</v>
          </cell>
          <cell r="AA62">
            <v>-1.0535507054529378</v>
          </cell>
        </row>
        <row r="63">
          <cell r="B63" t="str">
            <v>B6. One time 30 percent nominal depreciation in 2005</v>
          </cell>
          <cell r="S63">
            <v>29.253363303090886</v>
          </cell>
          <cell r="T63">
            <v>40.561433172933505</v>
          </cell>
          <cell r="U63">
            <v>39.974736519214531</v>
          </cell>
          <cell r="V63">
            <v>39.543951900023217</v>
          </cell>
          <cell r="W63">
            <v>38.930531279665985</v>
          </cell>
          <cell r="X63">
            <v>36.724989019945198</v>
          </cell>
          <cell r="AA63">
            <v>-1.2750031930061665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1/ Derived as [r - g - r(1+g) + ea(1+r)]/(1+g+r+gr) times previous period debt stock, with r = nominal effective interest rate on external debt; r = change in domestic GDP deflator in US dollar terms, </v>
          </cell>
        </row>
        <row r="67">
          <cell r="B67" t="str">
            <v>g = real GDP growth rate, e = nominal appreciation (increase in dollar value of domestic currency), and a = share of domestic-currency denominated debt in total external debt.</v>
          </cell>
        </row>
        <row r="68">
          <cell r="B68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9">
          <cell r="B69" t="str">
            <v xml:space="preserve">and rising inflation (based on GDP deflator). </v>
          </cell>
        </row>
        <row r="70">
          <cell r="B70" t="str">
            <v xml:space="preserve">3/ Defined as current account deficit, plus amortization on medium- and long-term debt, plus short-term debt at end of previous period. </v>
          </cell>
        </row>
        <row r="71">
          <cell r="B71" t="str">
            <v>4/ The key variables include real GDP growth; nominal interest rate; dollar deflator growth; and both non-interest current account and non-debt inflows in percent of GDP.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non-debt inflows in percent of GDP) remain </v>
          </cell>
        </row>
      </sheetData>
      <sheetData sheetId="3"/>
      <sheetData sheetId="4">
        <row r="2">
          <cell r="B2" t="str">
            <v>Table --. Country: External Sustainability Framework--Gross External Financing Need, 2000-2010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>
        <row r="2">
          <cell r="B2" t="str">
            <v>Table --. Country: External Sustainability Framework--Gross External Financing Need, 2000-2010</v>
          </cell>
        </row>
      </sheetData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INDEX"/>
      <sheetName val="CPICOMP"/>
      <sheetName val="INSINDEX"/>
      <sheetName val="INSPERCHG"/>
      <sheetName val="Receitas por entidade"/>
      <sheetName val="NGCPI"/>
    </sheetNames>
    <sheetDataSet>
      <sheetData sheetId="0" refreshError="1">
        <row r="203">
          <cell r="B203">
            <v>1987</v>
          </cell>
          <cell r="K203">
            <v>0.55710306406684396</v>
          </cell>
          <cell r="O203">
            <v>15.680410168767377</v>
          </cell>
        </row>
        <row r="204">
          <cell r="K204">
            <v>-0.14773776546630479</v>
          </cell>
          <cell r="O204">
            <v>13.069845253032231</v>
          </cell>
        </row>
        <row r="205">
          <cell r="K205">
            <v>0.25892361753281357</v>
          </cell>
          <cell r="O205">
            <v>14.560439560439576</v>
          </cell>
        </row>
        <row r="206">
          <cell r="K206">
            <v>0.14757424829365817</v>
          </cell>
          <cell r="O206">
            <v>14.006719865602669</v>
          </cell>
        </row>
        <row r="207">
          <cell r="K207">
            <v>1.1235955056179803</v>
          </cell>
          <cell r="O207">
            <v>10.307414104882451</v>
          </cell>
        </row>
        <row r="208">
          <cell r="K208">
            <v>0.60109289617484851</v>
          </cell>
          <cell r="O208">
            <v>9.0209238057638697</v>
          </cell>
        </row>
        <row r="209">
          <cell r="K209">
            <v>1.9373528879232493</v>
          </cell>
          <cell r="O209">
            <v>7.5248281130633643</v>
          </cell>
        </row>
        <row r="210">
          <cell r="K210">
            <v>0.74600355239786698</v>
          </cell>
          <cell r="O210">
            <v>5.1538746755653841</v>
          </cell>
        </row>
        <row r="211">
          <cell r="K211">
            <v>1.6748942172073233</v>
          </cell>
          <cell r="O211">
            <v>6.4022140221401402</v>
          </cell>
        </row>
        <row r="212">
          <cell r="K212">
            <v>1.0750823651811903</v>
          </cell>
          <cell r="O212">
            <v>8.9940164547493531</v>
          </cell>
        </row>
        <row r="213">
          <cell r="K213">
            <v>1.2523588951792952</v>
          </cell>
          <cell r="O213">
            <v>9.84552391587561</v>
          </cell>
        </row>
        <row r="214">
          <cell r="K214">
            <v>0.10166045408335211</v>
          </cell>
          <cell r="O214">
            <v>9.7121634168986901</v>
          </cell>
        </row>
        <row r="215">
          <cell r="B215">
            <v>1988</v>
          </cell>
          <cell r="K215">
            <v>3.4867975626269532</v>
          </cell>
          <cell r="O215">
            <v>12.908587257617654</v>
          </cell>
        </row>
        <row r="216">
          <cell r="K216">
            <v>6.2031356509884228</v>
          </cell>
          <cell r="O216">
            <v>20.089878189410548</v>
          </cell>
        </row>
        <row r="217">
          <cell r="K217">
            <v>2.9525032092426073</v>
          </cell>
          <cell r="O217">
            <v>23.316240825178426</v>
          </cell>
        </row>
        <row r="218">
          <cell r="K218">
            <v>7.2942643391521234</v>
          </cell>
          <cell r="O218">
            <v>32.116283791393684</v>
          </cell>
        </row>
        <row r="219">
          <cell r="K219">
            <v>4.9970947123765264</v>
          </cell>
          <cell r="O219">
            <v>37.176945627111515</v>
          </cell>
        </row>
        <row r="220">
          <cell r="K220">
            <v>2.6009961261759917</v>
          </cell>
          <cell r="O220">
            <v>39.903959904426436</v>
          </cell>
        </row>
        <row r="221">
          <cell r="K221">
            <v>4.6925566343041902</v>
          </cell>
          <cell r="O221">
            <v>43.685340365482858</v>
          </cell>
        </row>
        <row r="222">
          <cell r="K222">
            <v>1.2879958784131951</v>
          </cell>
          <cell r="O222">
            <v>44.458337299286676</v>
          </cell>
        </row>
        <row r="223">
          <cell r="K223">
            <v>0.55951169888097674</v>
          </cell>
          <cell r="O223">
            <v>42.87361665324498</v>
          </cell>
        </row>
        <row r="224">
          <cell r="K224">
            <v>-2.9337379868487501</v>
          </cell>
          <cell r="O224">
            <v>37.206990925072844</v>
          </cell>
        </row>
        <row r="225">
          <cell r="K225">
            <v>2.3970818134444905</v>
          </cell>
          <cell r="O225">
            <v>38.758204040223454</v>
          </cell>
        </row>
        <row r="226">
          <cell r="K226">
            <v>0.25445292620864812</v>
          </cell>
          <cell r="O226">
            <v>38.970000816888287</v>
          </cell>
        </row>
        <row r="227">
          <cell r="B227">
            <v>1989</v>
          </cell>
          <cell r="K227">
            <v>11.827411167512691</v>
          </cell>
          <cell r="O227">
            <v>50.170415814587614</v>
          </cell>
        </row>
        <row r="228">
          <cell r="K228">
            <v>5.7648660916931327</v>
          </cell>
          <cell r="O228">
            <v>49.550706033376102</v>
          </cell>
        </row>
        <row r="229">
          <cell r="K229">
            <v>7.8969957081545195</v>
          </cell>
          <cell r="O229">
            <v>56.733167082294258</v>
          </cell>
        </row>
        <row r="230">
          <cell r="K230">
            <v>7.6372315035799554</v>
          </cell>
          <cell r="O230">
            <v>57.234166182452071</v>
          </cell>
        </row>
        <row r="231">
          <cell r="K231">
            <v>3.9911308203991025</v>
          </cell>
          <cell r="O231">
            <v>55.727725511898171</v>
          </cell>
        </row>
        <row r="232">
          <cell r="K232">
            <v>5.6503198294243218</v>
          </cell>
          <cell r="O232">
            <v>60.355987055016193</v>
          </cell>
        </row>
        <row r="233">
          <cell r="K233">
            <v>-2.4217961654893982</v>
          </cell>
          <cell r="O233">
            <v>49.459041731066478</v>
          </cell>
        </row>
        <row r="234">
          <cell r="K234">
            <v>-0.79283005860049105</v>
          </cell>
          <cell r="O234">
            <v>46.388606307222787</v>
          </cell>
        </row>
        <row r="235">
          <cell r="K235">
            <v>-0.41695621959694229</v>
          </cell>
          <cell r="O235">
            <v>44.967121901871529</v>
          </cell>
        </row>
        <row r="236">
          <cell r="K236">
            <v>-0.5233775296580645</v>
          </cell>
          <cell r="O236">
            <v>48.56696195935384</v>
          </cell>
        </row>
        <row r="237">
          <cell r="K237">
            <v>-0.42090494563312708</v>
          </cell>
          <cell r="O237">
            <v>44.47837150127225</v>
          </cell>
        </row>
        <row r="238">
          <cell r="K238">
            <v>0.3874603733709181</v>
          </cell>
          <cell r="O238">
            <v>44.670050761421322</v>
          </cell>
        </row>
        <row r="239">
          <cell r="B239" t="str">
            <v>1990</v>
          </cell>
          <cell r="K239">
            <v>-1.0175438596491171</v>
          </cell>
          <cell r="O239">
            <v>28.052655469813903</v>
          </cell>
        </row>
        <row r="240">
          <cell r="K240">
            <v>1.0280042538106882</v>
          </cell>
          <cell r="O240">
            <v>22.317596566523612</v>
          </cell>
        </row>
        <row r="241">
          <cell r="K241">
            <v>0.59649122807017285</v>
          </cell>
          <cell r="O241">
            <v>14.041368337311045</v>
          </cell>
        </row>
        <row r="242">
          <cell r="K242">
            <v>1.6393442622950838</v>
          </cell>
          <cell r="O242">
            <v>7.6866223207686435</v>
          </cell>
        </row>
        <row r="243">
          <cell r="K243">
            <v>1.7158544955387711</v>
          </cell>
          <cell r="O243">
            <v>5.3304904051172608</v>
          </cell>
        </row>
        <row r="244">
          <cell r="B244" t="str">
            <v xml:space="preserve"> </v>
          </cell>
          <cell r="K244">
            <v>0.57354925775980892</v>
          </cell>
          <cell r="O244">
            <v>0.26908846283215659</v>
          </cell>
        </row>
        <row r="245">
          <cell r="K245">
            <v>0.63737001006372029</v>
          </cell>
          <cell r="O245">
            <v>3.4126163391933639</v>
          </cell>
        </row>
        <row r="246">
          <cell r="K246">
            <v>0.10000000000001119</v>
          </cell>
          <cell r="O246">
            <v>4.3432939541348192</v>
          </cell>
        </row>
        <row r="247">
          <cell r="K247">
            <v>-2.0313020313020402</v>
          </cell>
          <cell r="O247">
            <v>2.6517794836008246</v>
          </cell>
        </row>
        <row r="248">
          <cell r="K248">
            <v>-0.67980965329708098</v>
          </cell>
          <cell r="O248">
            <v>2.4903542616625529</v>
          </cell>
        </row>
        <row r="249">
          <cell r="K249">
            <v>-6.8446269678301697E-2</v>
          </cell>
          <cell r="O249">
            <v>2.8531172948221384</v>
          </cell>
        </row>
        <row r="250">
          <cell r="K250">
            <v>1.0616438356164437</v>
          </cell>
          <cell r="O250">
            <v>3.5438596491228047</v>
          </cell>
        </row>
        <row r="251">
          <cell r="B251" t="str">
            <v>1991</v>
          </cell>
          <cell r="K251">
            <v>-0.57607590647239526</v>
          </cell>
          <cell r="O251">
            <v>4.0056717476072201</v>
          </cell>
        </row>
        <row r="252">
          <cell r="K252">
            <v>4.1581458759373024</v>
          </cell>
          <cell r="O252">
            <v>7.2280701754386056</v>
          </cell>
        </row>
        <row r="253">
          <cell r="K253">
            <v>0.45811518324605505</v>
          </cell>
          <cell r="O253">
            <v>7.0805720265085581</v>
          </cell>
        </row>
        <row r="254">
          <cell r="K254">
            <v>3.1596091205211785</v>
          </cell>
          <cell r="O254">
            <v>8.6822237474262209</v>
          </cell>
        </row>
        <row r="255">
          <cell r="K255">
            <v>4.0101041995579401</v>
          </cell>
          <cell r="O255">
            <v>11.133603238866407</v>
          </cell>
        </row>
        <row r="256">
          <cell r="B256" t="str">
            <v xml:space="preserve"> </v>
          </cell>
          <cell r="K256">
            <v>2.0947176684881663</v>
          </cell>
          <cell r="O256">
            <v>12.814491781281445</v>
          </cell>
        </row>
        <row r="257">
          <cell r="K257">
            <v>0.71364852809989721</v>
          </cell>
          <cell r="O257">
            <v>12.9</v>
          </cell>
        </row>
        <row r="258">
          <cell r="K258">
            <v>2.0076764098021949</v>
          </cell>
          <cell r="O258">
            <v>15.051615051615052</v>
          </cell>
        </row>
        <row r="259">
          <cell r="K259">
            <v>-1.157742402315487</v>
          </cell>
          <cell r="O259">
            <v>16.077498300475867</v>
          </cell>
        </row>
        <row r="260">
          <cell r="K260">
            <v>1.0541727672035206</v>
          </cell>
          <cell r="O260">
            <v>18.104038329911031</v>
          </cell>
        </row>
        <row r="261">
          <cell r="K261">
            <v>0.89829035062298779</v>
          </cell>
          <cell r="O261">
            <v>19.246575342465743</v>
          </cell>
        </row>
        <row r="262">
          <cell r="K262">
            <v>4.2791499138426392</v>
          </cell>
          <cell r="O262">
            <v>23.043036258895278</v>
          </cell>
        </row>
        <row r="263">
          <cell r="B263" t="str">
            <v>1/92</v>
          </cell>
          <cell r="K263">
            <v>4.0484714954557965</v>
          </cell>
          <cell r="O263">
            <v>28.766189502385831</v>
          </cell>
          <cell r="S263">
            <v>15.039151157512487</v>
          </cell>
        </row>
        <row r="264">
          <cell r="K264">
            <v>2.1439915299100054</v>
          </cell>
          <cell r="O264">
            <v>26.276178010471195</v>
          </cell>
          <cell r="S264">
            <v>16.635640548316122</v>
          </cell>
        </row>
        <row r="265">
          <cell r="K265">
            <v>5.4159108577351844</v>
          </cell>
          <cell r="O265">
            <v>32.508143322475583</v>
          </cell>
          <cell r="S265">
            <v>18.770507894663059</v>
          </cell>
        </row>
        <row r="266">
          <cell r="K266">
            <v>7.4237954768928249</v>
          </cell>
          <cell r="O266">
            <v>37.985475213135466</v>
          </cell>
          <cell r="S266">
            <v>21.283764967975529</v>
          </cell>
        </row>
        <row r="267">
          <cell r="K267">
            <v>4.6681922196796233</v>
          </cell>
          <cell r="O267">
            <v>38.858530661809354</v>
          </cell>
          <cell r="S267">
            <v>23.711368653421651</v>
          </cell>
        </row>
        <row r="268">
          <cell r="B268" t="str">
            <v xml:space="preserve"> </v>
          </cell>
          <cell r="K268">
            <v>9.1604722343681786</v>
          </cell>
          <cell r="O268">
            <v>48.46862920011894</v>
          </cell>
          <cell r="S268">
            <v>26.871825678553908</v>
          </cell>
        </row>
        <row r="269">
          <cell r="B269" t="str">
            <v>7/92</v>
          </cell>
          <cell r="K269">
            <v>3.8654115762067009</v>
          </cell>
          <cell r="O269">
            <v>53.114850900501942</v>
          </cell>
          <cell r="S269">
            <v>30.406117430895186</v>
          </cell>
        </row>
        <row r="270">
          <cell r="K270">
            <v>2.4874662553027393</v>
          </cell>
          <cell r="O270">
            <v>53.835021707670052</v>
          </cell>
          <cell r="S270">
            <v>33.797816395718236</v>
          </cell>
        </row>
        <row r="271">
          <cell r="K271">
            <v>-0.48918156161806836</v>
          </cell>
          <cell r="O271">
            <v>54.875549048316245</v>
          </cell>
          <cell r="S271">
            <v>37.069647282121586</v>
          </cell>
        </row>
        <row r="272">
          <cell r="K272">
            <v>-0.43486481376441288</v>
          </cell>
          <cell r="O272">
            <v>52.59345117357288</v>
          </cell>
          <cell r="S272">
            <v>39.903283675220358</v>
          </cell>
        </row>
        <row r="273">
          <cell r="K273">
            <v>0.79756931257120023</v>
          </cell>
          <cell r="O273">
            <v>52.441125789775981</v>
          </cell>
          <cell r="S273">
            <v>42.567584881486241</v>
          </cell>
        </row>
        <row r="274">
          <cell r="K274">
            <v>1.7897513187641323</v>
          </cell>
          <cell r="O274">
            <v>48.801982924814084</v>
          </cell>
          <cell r="S274">
            <v>44.588842715023326</v>
          </cell>
        </row>
        <row r="275">
          <cell r="B275" t="str">
            <v>1993</v>
          </cell>
          <cell r="K275">
            <v>4.7936331667592258</v>
          </cell>
          <cell r="O275">
            <v>49.867654843832732</v>
          </cell>
          <cell r="S275">
            <v>46.225554267676159</v>
          </cell>
        </row>
        <row r="276">
          <cell r="K276">
            <v>5.2808194984104606</v>
          </cell>
          <cell r="O276">
            <v>54.470069966312536</v>
          </cell>
          <cell r="S276">
            <v>48.46923969820083</v>
          </cell>
        </row>
        <row r="277">
          <cell r="K277">
            <v>6.3579936252306624</v>
          </cell>
          <cell r="O277">
            <v>55.850540806293012</v>
          </cell>
          <cell r="S277">
            <v>50.335301062573798</v>
          </cell>
        </row>
        <row r="278">
          <cell r="K278">
            <v>6.7823343848580464</v>
          </cell>
          <cell r="O278">
            <v>54.919908466819223</v>
          </cell>
          <cell r="S278">
            <v>51.693339150001158</v>
          </cell>
        </row>
        <row r="279">
          <cell r="K279">
            <v>9.1875923190546605</v>
          </cell>
          <cell r="O279">
            <v>61.609094884127693</v>
          </cell>
          <cell r="S279">
            <v>53.647982512881121</v>
          </cell>
        </row>
        <row r="280">
          <cell r="B280" t="str">
            <v xml:space="preserve"> </v>
          </cell>
          <cell r="K280">
            <v>5.6006493506493449</v>
          </cell>
          <cell r="O280">
            <v>56.338874424193875</v>
          </cell>
          <cell r="S280">
            <v>54.312033230742699</v>
          </cell>
        </row>
        <row r="281">
          <cell r="B281" t="str">
            <v>7/93</v>
          </cell>
          <cell r="K281">
            <v>3.561363054060962</v>
          </cell>
          <cell r="O281">
            <v>55.881218665638244</v>
          </cell>
          <cell r="S281">
            <v>54.564667854626812</v>
          </cell>
        </row>
        <row r="282">
          <cell r="K282">
            <v>1.9544779811974333</v>
          </cell>
          <cell r="O282">
            <v>55.070555032925682</v>
          </cell>
          <cell r="S282">
            <v>54.668608595028111</v>
          </cell>
        </row>
        <row r="283">
          <cell r="K283">
            <v>1.6136859985440344</v>
          </cell>
          <cell r="O283">
            <v>58.347513707695221</v>
          </cell>
          <cell r="S283">
            <v>55.029233017924462</v>
          </cell>
        </row>
        <row r="284">
          <cell r="K284">
            <v>-0.16716417910447312</v>
          </cell>
          <cell r="O284">
            <v>58.773262438283311</v>
          </cell>
          <cell r="S284">
            <v>55.55183884335915</v>
          </cell>
        </row>
        <row r="285">
          <cell r="K285">
            <v>1.8538452338237033</v>
          </cell>
          <cell r="O285">
            <v>60.437076111529777</v>
          </cell>
          <cell r="S285">
            <v>56.21259233963012</v>
          </cell>
        </row>
        <row r="286">
          <cell r="K286">
            <v>2.3132926256458353</v>
          </cell>
          <cell r="O286">
            <v>61.262261706459384</v>
          </cell>
          <cell r="S286">
            <v>57.156543399118597</v>
          </cell>
        </row>
        <row r="287">
          <cell r="B287" t="str">
            <v>1994</v>
          </cell>
          <cell r="K287">
            <v>2.5134855962355207</v>
          </cell>
          <cell r="O287">
            <v>57.753444012716358</v>
          </cell>
          <cell r="S287">
            <v>57.677972104632921</v>
          </cell>
        </row>
        <row r="288">
          <cell r="K288">
            <v>5.6202418271383614</v>
          </cell>
          <cell r="O288">
            <v>58.262036571045115</v>
          </cell>
          <cell r="S288">
            <v>57.936314032087296</v>
          </cell>
        </row>
        <row r="289">
          <cell r="K289">
            <v>1.2825948696205236</v>
          </cell>
          <cell r="O289">
            <v>50.709779179810724</v>
          </cell>
          <cell r="S289">
            <v>57.349961518526094</v>
          </cell>
        </row>
        <row r="290">
          <cell r="K290">
            <v>6.7817896389325005</v>
          </cell>
          <cell r="O290">
            <v>50.709010339734121</v>
          </cell>
          <cell r="S290">
            <v>56.83018753689435</v>
          </cell>
        </row>
        <row r="291">
          <cell r="K291">
            <v>3.9890228364206637</v>
          </cell>
          <cell r="O291">
            <v>43.533549783549773</v>
          </cell>
          <cell r="S291">
            <v>55.086012920084194</v>
          </cell>
        </row>
        <row r="292">
          <cell r="B292" t="str">
            <v xml:space="preserve"> </v>
          </cell>
          <cell r="K292">
            <v>4.1564561734212857</v>
          </cell>
          <cell r="O292">
            <v>41.570586728157807</v>
          </cell>
          <cell r="S292">
            <v>53.527295043097432</v>
          </cell>
        </row>
        <row r="293">
          <cell r="B293" t="str">
            <v>7/94</v>
          </cell>
          <cell r="K293">
            <v>7.2663107411094163</v>
          </cell>
          <cell r="O293">
            <v>46.635329045027227</v>
          </cell>
          <cell r="S293">
            <v>52.616762292884324</v>
          </cell>
        </row>
        <row r="294">
          <cell r="K294">
            <v>8.6553062257465729</v>
          </cell>
          <cell r="O294">
            <v>56.272749332686224</v>
          </cell>
          <cell r="S294">
            <v>52.837222501709171</v>
          </cell>
        </row>
        <row r="295">
          <cell r="K295">
            <v>4.1537267080745233</v>
          </cell>
          <cell r="O295">
            <v>60.179104477611943</v>
          </cell>
          <cell r="S295">
            <v>53.238472130903467</v>
          </cell>
        </row>
        <row r="296">
          <cell r="K296">
            <v>2.50465896384644</v>
          </cell>
          <cell r="O296">
            <v>64.465972969740434</v>
          </cell>
          <cell r="S296">
            <v>54.01175571059926</v>
          </cell>
        </row>
        <row r="297">
          <cell r="K297">
            <v>6.1668242309650401</v>
          </cell>
          <cell r="O297">
            <v>71.430248943165807</v>
          </cell>
          <cell r="S297">
            <v>55.326076951399081</v>
          </cell>
        </row>
        <row r="298">
          <cell r="K298">
            <v>5.493526953900929</v>
          </cell>
          <cell r="O298">
            <v>76.758866062205897</v>
          </cell>
          <cell r="S298">
            <v>57.040411429584779</v>
          </cell>
        </row>
        <row r="299">
          <cell r="B299" t="str">
            <v>1995</v>
          </cell>
          <cell r="K299">
            <v>3.8374131549899548</v>
          </cell>
          <cell r="O299">
            <v>79.04164800716525</v>
          </cell>
          <cell r="S299">
            <v>59.099174260899325</v>
          </cell>
        </row>
        <row r="300">
          <cell r="K300">
            <v>4.5897948974487068</v>
          </cell>
          <cell r="O300">
            <v>77.29489082043672</v>
          </cell>
          <cell r="S300">
            <v>60.920950858557219</v>
          </cell>
        </row>
        <row r="301">
          <cell r="K301">
            <v>3.5692933157957629</v>
          </cell>
          <cell r="O301">
            <v>81.297749869178432</v>
          </cell>
          <cell r="S301">
            <v>63.510680774605689</v>
          </cell>
        </row>
        <row r="302">
          <cell r="K302">
            <v>8.9822778964382621</v>
          </cell>
          <cell r="O302">
            <v>85.033813584239937</v>
          </cell>
          <cell r="S302">
            <v>66.466563076061917</v>
          </cell>
        </row>
        <row r="303">
          <cell r="K303">
            <v>6.1602839133428677</v>
          </cell>
          <cell r="O303">
            <v>88.897266729500473</v>
          </cell>
          <cell r="S303">
            <v>70.281098183111652</v>
          </cell>
        </row>
        <row r="304">
          <cell r="B304" t="str">
            <v xml:space="preserve"> </v>
          </cell>
          <cell r="K304">
            <v>4.5254964574393819</v>
          </cell>
          <cell r="O304">
            <v>89.566555062890259</v>
          </cell>
          <cell r="S304">
            <v>74.253243213779569</v>
          </cell>
        </row>
        <row r="305">
          <cell r="B305" t="str">
            <v>7/95</v>
          </cell>
          <cell r="O305">
            <v>82.579719925763456</v>
          </cell>
          <cell r="S305">
            <v>77.081320380162694</v>
          </cell>
        </row>
        <row r="306">
          <cell r="O306">
            <v>73.959627329192543</v>
          </cell>
          <cell r="S306">
            <v>78.189460180277479</v>
          </cell>
        </row>
        <row r="307">
          <cell r="O307">
            <v>69.877003354453976</v>
          </cell>
          <cell r="S307">
            <v>78.507820342605498</v>
          </cell>
        </row>
        <row r="308">
          <cell r="O308">
            <v>61.631881317722346</v>
          </cell>
          <cell r="S308">
            <v>77.618412274849916</v>
          </cell>
        </row>
        <row r="309">
          <cell r="O309">
            <v>54.305089389684213</v>
          </cell>
          <cell r="S309">
            <v>75.487603428224332</v>
          </cell>
        </row>
        <row r="310">
          <cell r="O310">
            <v>51.587559249399398</v>
          </cell>
          <cell r="S310">
            <v>72.811518509369378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"/>
      <sheetName val="NOV"/>
    </sheetNames>
    <sheetDataSet>
      <sheetData sheetId="0">
        <row r="3">
          <cell r="M3" t="str">
            <v>CONSVALS</v>
          </cell>
          <cell r="N3" t="str">
            <v>TOTAL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ights"/>
      <sheetName val="PCPIq"/>
      <sheetName val="PCPIm"/>
      <sheetName val="ControlSheet"/>
      <sheetName val="EDNA"/>
      <sheetName val="EERProfile"/>
      <sheetName val="Parallel"/>
      <sheetName val="Nominal"/>
      <sheetName val="Sheet1"/>
      <sheetName val="Sheet2"/>
      <sheetName val="Sheet3"/>
      <sheetName val="Panel1"/>
      <sheetName val="Table1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Nigeria</v>
          </cell>
          <cell r="B2">
            <v>694</v>
          </cell>
          <cell r="K2" t="str">
            <v>IcccPCPIN</v>
          </cell>
          <cell r="M2">
            <v>28856</v>
          </cell>
          <cell r="N2">
            <v>36982</v>
          </cell>
          <cell r="O2">
            <v>1990</v>
          </cell>
          <cell r="P2">
            <v>1990</v>
          </cell>
          <cell r="AA2" t="str">
            <v>ERI</v>
          </cell>
          <cell r="AB2" t="b">
            <v>0</v>
          </cell>
        </row>
        <row r="3">
          <cell r="AA3" t="str">
            <v>PCPI</v>
          </cell>
          <cell r="AB3" t="b">
            <v>0</v>
          </cell>
        </row>
        <row r="4">
          <cell r="AA4" t="str">
            <v>PCPISA</v>
          </cell>
          <cell r="AB4" t="b">
            <v>0</v>
          </cell>
        </row>
        <row r="5">
          <cell r="AA5" t="str">
            <v>ENEER</v>
          </cell>
          <cell r="AB5" t="b">
            <v>0</v>
          </cell>
        </row>
        <row r="6">
          <cell r="AA6" t="str">
            <v>EREER</v>
          </cell>
          <cell r="AB6" t="b">
            <v>0</v>
          </cell>
        </row>
        <row r="7">
          <cell r="AA7" t="str">
            <v>PRPI</v>
          </cell>
          <cell r="AB7" t="b">
            <v>0</v>
          </cell>
        </row>
      </sheetData>
      <sheetData sheetId="6" refreshError="1"/>
      <sheetData sheetId="7" refreshError="1">
        <row r="2">
          <cell r="B2" t="str">
            <v>AFR</v>
          </cell>
        </row>
        <row r="4">
          <cell r="A4" t="str">
            <v>INDEX: 1990 = 100</v>
          </cell>
        </row>
        <row r="6">
          <cell r="A6" t="str">
            <v>Nigeria(694)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BR300"/>
      <sheetName val="NIB 300"/>
      <sheetName val="NIB 309_310_323_800"/>
      <sheetName val="MBRs360_394_620"/>
      <sheetName val="CREDIT SECTORS(MBR580)"/>
      <sheetName val="CBs_ABS"/>
      <sheetName val="NIB_ABS"/>
      <sheetName val="Analytical"/>
      <sheetName val="Analytical (millions)"/>
      <sheetName val="Table 1"/>
      <sheetName val="Table II"/>
      <sheetName val="Table III"/>
      <sheetName val="Table IV"/>
      <sheetName val="Table V"/>
      <sheetName val="Table VI"/>
      <sheetName val="Table VII"/>
      <sheetName val="Table VIII "/>
      <sheetName val="Table VIII REPORT"/>
      <sheetName val="Data_Graph"/>
      <sheetName val="Interbank Liab."/>
      <sheetName val="Claims on Core PS"/>
      <sheetName val="Sectoral Credit (2)"/>
      <sheetName val="Industry Sector"/>
      <sheetName val="Service Sector"/>
      <sheetName val="Sec_Cred_All_"/>
      <sheetName val="Contri_Other Assets"/>
      <sheetName val="Contri_Other Liab"/>
      <sheetName val="Liquid_Ratio (2)"/>
      <sheetName val="Int_Rates"/>
      <sheetName val="Sectoral Cred"/>
      <sheetName val="Claims on PS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geria_Val"/>
      <sheetName val="Raw_1"/>
      <sheetName val="Raw_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Securities-nonbanks"/>
      <sheetName val="SecuritiesDMBs"/>
      <sheetName val="SoundnessInd."/>
      <sheetName val="WETA"/>
      <sheetName val="IN"/>
      <sheetName val="SEC-REDEMP"/>
      <sheetName val="OUT"/>
      <sheetName val="DMB"/>
      <sheetName val="DOMDEBT-M"/>
      <sheetName val="SCRDOMDEBT"/>
      <sheetName val="SCSMSRV"/>
      <sheetName val="SCSCBS"/>
      <sheetName val="SCSMSRVHalfYear"/>
      <sheetName val="MSRV"/>
      <sheetName val="CBS"/>
      <sheetName val="ControlSheet"/>
      <sheetName val="from CBS on DMB"/>
      <sheetName val="Sheet1"/>
      <sheetName val="MSRV-PRG"/>
      <sheetName val="DMB-PRG"/>
      <sheetName val="CBS-PRG"/>
      <sheetName val="EDSS_CBSQ"/>
      <sheetName val="EDSS_DMBQ"/>
      <sheetName val="EDSS_CBSM"/>
      <sheetName val="EDSS_DMBM"/>
      <sheetName val="EDSS_OFIM"/>
      <sheetName val="di_RSRV"/>
      <sheetName val="EDSS_OFIQ"/>
      <sheetName val="di_OFI"/>
      <sheetName val="di_CRDT"/>
      <sheetName val="di_LQDT"/>
      <sheetName val="di_INT"/>
      <sheetName val="SCRMSRV"/>
      <sheetName val="SCRMCDEV"/>
      <sheetName val="SCRCBS"/>
      <sheetName val="SCRDMB"/>
      <sheetName val="SCROFI"/>
      <sheetName val="SCRCRDT"/>
      <sheetName val="SCRLQDT"/>
      <sheetName val="SCRINT"/>
      <sheetName val="SCRRSRV"/>
      <sheetName val="Gvt.Securities-others"/>
      <sheetName val="Annual Interest Rate IFS"/>
      <sheetName val="Quarterly Interest Rate IFS"/>
      <sheetName val="Monetary Authorites IFS"/>
      <sheetName val="Banking Survey IFS"/>
      <sheetName val="CBS IFS"/>
      <sheetName val="Commercial Bank Assets IFS"/>
      <sheetName val="Banking Institution IFS"/>
      <sheetName val="Development Bank IFS"/>
      <sheetName val="Financial Survey IFS"/>
      <sheetName val="Nonbank Institution IFS"/>
      <sheetName val="DOMDEBT-M (old)"/>
      <sheetName val="Interest Rate IFS"/>
      <sheetName val="printMRSV"/>
      <sheetName val="VulnInd"/>
      <sheetName val="Figure X"/>
      <sheetName val="Vuln.ind from CBS"/>
      <sheetName val="FinSoundInd"/>
      <sheetName val="monetary aggregates"/>
      <sheetName val="mon aggreg in percent"/>
      <sheetName val="Chart2"/>
      <sheetName val="Chart3"/>
      <sheetName val="data for monetary dev chart"/>
      <sheetName val="data for Figure 3"/>
      <sheetName val="Figure 3"/>
      <sheetName val="Chart1"/>
      <sheetName val="Chart4"/>
      <sheetName val="Chart5"/>
      <sheetName val="Panel1"/>
      <sheetName val="Sheet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 refreshError="1"/>
      <sheetData sheetId="69" refreshError="1"/>
      <sheetData sheetId="70"/>
      <sheetData sheetId="7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Monthly data"/>
      <sheetName val="Sheet1"/>
      <sheetName val="NIBOR (monthly avrg.)"/>
      <sheetName val="Ex. rates"/>
      <sheetName val="EER"/>
      <sheetName val="SR_FIG1"/>
      <sheetName val="SR_FIG2"/>
      <sheetName val="SR_FIG4"/>
      <sheetName val="SR_FIG3"/>
      <sheetName val="SR_FIG4 (2)"/>
      <sheetName val="SR_FIG3v2"/>
    </sheetNames>
    <sheetDataSet>
      <sheetData sheetId="0" refreshError="1">
        <row r="1">
          <cell r="D1">
            <v>1997</v>
          </cell>
          <cell r="E1">
            <v>1998</v>
          </cell>
          <cell r="F1">
            <v>1999</v>
          </cell>
          <cell r="G1">
            <v>2000</v>
          </cell>
          <cell r="H1">
            <v>2001</v>
          </cell>
          <cell r="I1">
            <v>2002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26"/>
  <sheetViews>
    <sheetView view="pageBreakPreview" topLeftCell="A39" zoomScaleNormal="100" zoomScaleSheetLayoutView="100" workbookViewId="0">
      <selection activeCell="M84" sqref="M84"/>
    </sheetView>
  </sheetViews>
  <sheetFormatPr defaultRowHeight="14.4" x14ac:dyDescent="0.3"/>
  <cols>
    <col min="1" max="1" width="20.44140625" customWidth="1"/>
    <col min="2" max="2" width="16.21875" bestFit="1" customWidth="1"/>
    <col min="3" max="3" width="28.5546875" bestFit="1" customWidth="1"/>
    <col min="4" max="4" width="13.77734375" customWidth="1"/>
    <col min="5" max="5" width="28.5546875" bestFit="1" customWidth="1"/>
    <col min="6" max="6" width="14.5546875" customWidth="1"/>
    <col min="7" max="7" width="26.44140625" bestFit="1" customWidth="1"/>
    <col min="8" max="8" width="11.5546875" bestFit="1" customWidth="1"/>
    <col min="9" max="9" width="13.21875" bestFit="1" customWidth="1"/>
    <col min="10" max="10" width="10" bestFit="1" customWidth="1"/>
    <col min="11" max="11" width="15.5546875" bestFit="1" customWidth="1"/>
    <col min="12" max="12" width="11.5546875" bestFit="1" customWidth="1"/>
    <col min="13" max="13" width="11" bestFit="1" customWidth="1"/>
  </cols>
  <sheetData>
    <row r="1" spans="1:13" ht="19.8" x14ac:dyDescent="0.4">
      <c r="A1" s="384" t="s">
        <v>96</v>
      </c>
      <c r="B1" s="384"/>
      <c r="C1" s="384"/>
      <c r="D1" s="384"/>
      <c r="E1" s="384"/>
      <c r="F1" s="384"/>
      <c r="G1" s="384"/>
      <c r="H1" s="56"/>
      <c r="I1" s="56"/>
      <c r="J1" s="56"/>
      <c r="K1" s="56"/>
      <c r="L1" s="32"/>
      <c r="M1" s="1"/>
    </row>
    <row r="2" spans="1:13" ht="15" thickBot="1" x14ac:dyDescent="0.35">
      <c r="A2" s="2"/>
      <c r="B2" s="2"/>
      <c r="C2" s="2"/>
      <c r="D2" s="2"/>
      <c r="E2" s="2"/>
      <c r="F2" s="2"/>
      <c r="G2" s="1"/>
      <c r="H2" s="1"/>
      <c r="I2" s="1"/>
      <c r="J2" s="2"/>
      <c r="K2" s="2"/>
      <c r="L2" s="32"/>
      <c r="M2" s="1"/>
    </row>
    <row r="3" spans="1:13" ht="19.5" customHeight="1" x14ac:dyDescent="0.3">
      <c r="A3" s="33"/>
      <c r="B3" s="385" t="s">
        <v>0</v>
      </c>
      <c r="C3" s="385"/>
      <c r="D3" s="385" t="s">
        <v>101</v>
      </c>
      <c r="E3" s="385"/>
      <c r="F3" s="385" t="s">
        <v>1</v>
      </c>
      <c r="G3" s="386"/>
    </row>
    <row r="4" spans="1:13" ht="19.5" customHeight="1" x14ac:dyDescent="0.3">
      <c r="A4" s="34" t="s">
        <v>10</v>
      </c>
      <c r="B4" s="3" t="s">
        <v>11</v>
      </c>
      <c r="C4" s="3" t="s">
        <v>12</v>
      </c>
      <c r="D4" s="3" t="s">
        <v>11</v>
      </c>
      <c r="E4" s="3" t="s">
        <v>12</v>
      </c>
      <c r="F4" s="3" t="s">
        <v>11</v>
      </c>
      <c r="G4" s="35" t="s">
        <v>12</v>
      </c>
    </row>
    <row r="5" spans="1:13" ht="19.5" customHeight="1" x14ac:dyDescent="0.3">
      <c r="A5" s="36" t="s">
        <v>15</v>
      </c>
      <c r="B5" s="7">
        <v>174880</v>
      </c>
      <c r="C5" s="6">
        <v>403215.89967438002</v>
      </c>
      <c r="D5" s="7">
        <v>3688778</v>
      </c>
      <c r="E5" s="6">
        <v>2249568.2351370002</v>
      </c>
      <c r="F5" s="7">
        <v>68524175</v>
      </c>
      <c r="G5" s="41">
        <v>523232.28809135</v>
      </c>
    </row>
    <row r="6" spans="1:13" ht="19.5" customHeight="1" x14ac:dyDescent="0.3">
      <c r="A6" s="40" t="s">
        <v>16</v>
      </c>
      <c r="B6" s="7">
        <v>640497</v>
      </c>
      <c r="C6" s="6">
        <v>372364.15334100003</v>
      </c>
      <c r="D6" s="7">
        <v>3609115</v>
      </c>
      <c r="E6" s="6">
        <v>1973935.8064270001</v>
      </c>
      <c r="F6" s="7">
        <v>60803325</v>
      </c>
      <c r="G6" s="41">
        <v>465822.38869199</v>
      </c>
    </row>
    <row r="7" spans="1:13" ht="19.5" customHeight="1" x14ac:dyDescent="0.3">
      <c r="A7" s="40" t="s">
        <v>17</v>
      </c>
      <c r="B7" s="42">
        <v>653032</v>
      </c>
      <c r="C7" s="6">
        <v>377173.289017</v>
      </c>
      <c r="D7" s="7">
        <v>3397546</v>
      </c>
      <c r="E7" s="6">
        <v>1929365.3171979999</v>
      </c>
      <c r="F7" s="7">
        <v>73632232</v>
      </c>
      <c r="G7" s="41">
        <v>550211.24160017993</v>
      </c>
    </row>
    <row r="8" spans="1:13" ht="19.5" customHeight="1" x14ac:dyDescent="0.3">
      <c r="A8" s="43" t="s">
        <v>18</v>
      </c>
      <c r="B8" s="8">
        <v>638248</v>
      </c>
      <c r="C8" s="44">
        <v>379815.86356600001</v>
      </c>
      <c r="D8" s="8">
        <v>3437001</v>
      </c>
      <c r="E8" s="10">
        <v>1844989.784794</v>
      </c>
      <c r="F8" s="45">
        <v>75043037</v>
      </c>
      <c r="G8" s="58">
        <v>575868.84838267998</v>
      </c>
    </row>
    <row r="9" spans="1:13" ht="19.5" customHeight="1" x14ac:dyDescent="0.3">
      <c r="A9" s="43" t="s">
        <v>19</v>
      </c>
      <c r="B9" s="8">
        <v>718139</v>
      </c>
      <c r="C9" s="9">
        <v>401755.09097747999</v>
      </c>
      <c r="D9" s="8">
        <v>3779534</v>
      </c>
      <c r="E9" s="9">
        <v>1948728.4950823102</v>
      </c>
      <c r="F9" s="8">
        <v>75433302</v>
      </c>
      <c r="G9" s="46">
        <v>580863.44115096994</v>
      </c>
    </row>
    <row r="10" spans="1:13" ht="19.5" customHeight="1" thickBot="1" x14ac:dyDescent="0.35">
      <c r="A10" s="47" t="s">
        <v>20</v>
      </c>
      <c r="B10" s="48">
        <v>591741</v>
      </c>
      <c r="C10" s="49">
        <v>336593.82830400002</v>
      </c>
      <c r="D10" s="48">
        <v>2733893</v>
      </c>
      <c r="E10" s="49">
        <v>1649879.268501</v>
      </c>
      <c r="F10" s="48">
        <v>71183606</v>
      </c>
      <c r="G10" s="50">
        <v>542430.61759498995</v>
      </c>
    </row>
    <row r="11" spans="1:13" ht="19.5" customHeight="1" x14ac:dyDescent="0.3">
      <c r="A11" s="59"/>
      <c r="B11" s="60"/>
      <c r="C11" s="61"/>
      <c r="D11" s="60"/>
      <c r="E11" s="61"/>
      <c r="F11" s="60"/>
      <c r="G11" s="61"/>
    </row>
    <row r="12" spans="1:13" s="116" customFormat="1" ht="19.5" customHeight="1" x14ac:dyDescent="0.3">
      <c r="A12" s="59" t="s">
        <v>99</v>
      </c>
      <c r="B12" s="114">
        <f>SUM(B5:B7)</f>
        <v>1468409</v>
      </c>
      <c r="C12" s="114">
        <f t="shared" ref="C12:G12" si="0">SUM(C5:C7)</f>
        <v>1152753.3420323799</v>
      </c>
      <c r="D12" s="114">
        <f t="shared" si="0"/>
        <v>10695439</v>
      </c>
      <c r="E12" s="114">
        <f t="shared" si="0"/>
        <v>6152869.3587620007</v>
      </c>
      <c r="F12" s="114">
        <f t="shared" si="0"/>
        <v>202959732</v>
      </c>
      <c r="G12" s="114">
        <f t="shared" si="0"/>
        <v>1539265.9183835201</v>
      </c>
      <c r="H12" s="115"/>
      <c r="I12" s="115"/>
      <c r="J12" s="115"/>
      <c r="K12" s="115"/>
      <c r="L12" s="115"/>
      <c r="M12" s="115"/>
    </row>
    <row r="13" spans="1:13" s="119" customFormat="1" ht="19.5" customHeight="1" x14ac:dyDescent="0.3">
      <c r="A13" s="117" t="s">
        <v>100</v>
      </c>
      <c r="B13" s="118">
        <f>SUM(B8:B10)</f>
        <v>1948128</v>
      </c>
      <c r="C13" s="118">
        <f t="shared" ref="C13:G13" si="1">SUM(C8:C10)</f>
        <v>1118164.7828474799</v>
      </c>
      <c r="D13" s="118">
        <f t="shared" si="1"/>
        <v>9950428</v>
      </c>
      <c r="E13" s="118">
        <f t="shared" si="1"/>
        <v>5443597.5483773109</v>
      </c>
      <c r="F13" s="118">
        <f t="shared" si="1"/>
        <v>221659945</v>
      </c>
      <c r="G13" s="118">
        <f t="shared" si="1"/>
        <v>1699162.90712864</v>
      </c>
      <c r="H13" s="117"/>
      <c r="I13" s="117"/>
      <c r="J13" s="117"/>
      <c r="K13" s="117"/>
      <c r="L13" s="117"/>
      <c r="M13" s="117"/>
    </row>
    <row r="14" spans="1:13" s="123" customFormat="1" ht="19.5" customHeight="1" x14ac:dyDescent="0.3">
      <c r="A14" s="107" t="s">
        <v>102</v>
      </c>
      <c r="B14" s="120">
        <f>(B13-B12)/B12*100</f>
        <v>32.669303988194024</v>
      </c>
      <c r="C14" s="120">
        <f t="shared" ref="C14:G14" si="2">(C13-C12)/C12*100</f>
        <v>-3.0005169296597414</v>
      </c>
      <c r="D14" s="120">
        <f t="shared" si="2"/>
        <v>-6.965688832407908</v>
      </c>
      <c r="E14" s="120">
        <f t="shared" si="2"/>
        <v>-11.527496669089041</v>
      </c>
      <c r="F14" s="120">
        <f t="shared" si="2"/>
        <v>9.2137552684588684</v>
      </c>
      <c r="G14" s="120">
        <f t="shared" si="2"/>
        <v>10.387873000724772</v>
      </c>
      <c r="H14" s="121"/>
      <c r="I14" s="122"/>
      <c r="J14" s="122"/>
      <c r="L14" s="121"/>
    </row>
    <row r="15" spans="1:13" s="119" customFormat="1" ht="19.5" customHeight="1" x14ac:dyDescent="0.3">
      <c r="A15" s="117"/>
      <c r="B15" s="118"/>
      <c r="C15" s="118"/>
      <c r="D15" s="118"/>
      <c r="E15" s="118"/>
      <c r="F15" s="118"/>
      <c r="G15" s="118"/>
      <c r="H15" s="117"/>
      <c r="I15" s="117"/>
      <c r="J15" s="117"/>
      <c r="K15" s="117"/>
      <c r="L15" s="117"/>
      <c r="M15" s="117"/>
    </row>
    <row r="16" spans="1:13" ht="19.5" customHeight="1" thickBot="1" x14ac:dyDescent="0.3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 ht="19.5" customHeight="1" x14ac:dyDescent="0.3">
      <c r="A17" s="33"/>
      <c r="B17" s="385" t="s">
        <v>2</v>
      </c>
      <c r="C17" s="385"/>
      <c r="D17" s="385" t="s">
        <v>3</v>
      </c>
      <c r="E17" s="385"/>
      <c r="F17" s="387" t="s">
        <v>4</v>
      </c>
      <c r="G17" s="388"/>
      <c r="H17" s="11"/>
      <c r="I17" s="11"/>
      <c r="J17" s="11"/>
      <c r="K17" s="11"/>
      <c r="L17" s="11"/>
      <c r="M17" s="11"/>
    </row>
    <row r="18" spans="1:13" ht="19.5" customHeight="1" x14ac:dyDescent="0.3">
      <c r="A18" s="34" t="s">
        <v>10</v>
      </c>
      <c r="B18" s="4" t="s">
        <v>11</v>
      </c>
      <c r="C18" s="4" t="s">
        <v>12</v>
      </c>
      <c r="D18" s="3" t="s">
        <v>11</v>
      </c>
      <c r="E18" s="3" t="s">
        <v>12</v>
      </c>
      <c r="F18" s="5" t="s">
        <v>11</v>
      </c>
      <c r="G18" s="35" t="s">
        <v>12</v>
      </c>
      <c r="H18" s="11"/>
      <c r="I18" s="11"/>
      <c r="J18" s="11"/>
      <c r="K18" s="11"/>
      <c r="L18" s="11"/>
      <c r="M18" s="11"/>
    </row>
    <row r="19" spans="1:13" ht="19.5" customHeight="1" x14ac:dyDescent="0.3">
      <c r="A19" s="36" t="s">
        <v>15</v>
      </c>
      <c r="B19" s="7">
        <v>28162746</v>
      </c>
      <c r="C19" s="37">
        <v>222921.88179324</v>
      </c>
      <c r="D19" s="7">
        <v>6607162</v>
      </c>
      <c r="E19" s="6">
        <v>36407.992391439991</v>
      </c>
      <c r="F19" s="367">
        <v>12402234</v>
      </c>
      <c r="G19" s="368">
        <v>250206.07605169003</v>
      </c>
      <c r="H19" s="11"/>
      <c r="I19" s="11"/>
      <c r="J19" s="11"/>
      <c r="K19" s="11"/>
      <c r="L19" s="11"/>
      <c r="M19" s="11"/>
    </row>
    <row r="20" spans="1:13" ht="19.5" customHeight="1" x14ac:dyDescent="0.3">
      <c r="A20" s="40" t="s">
        <v>16</v>
      </c>
      <c r="B20" s="8">
        <v>25778644</v>
      </c>
      <c r="C20" s="9">
        <v>193425.96297600001</v>
      </c>
      <c r="D20" s="7">
        <v>6347246</v>
      </c>
      <c r="E20" s="6">
        <v>32014.214922679999</v>
      </c>
      <c r="F20" s="367">
        <v>12812336</v>
      </c>
      <c r="G20" s="369">
        <v>232411.21319643999</v>
      </c>
      <c r="H20" s="11"/>
      <c r="I20" s="11"/>
      <c r="J20" s="11"/>
      <c r="K20" s="11"/>
      <c r="L20" s="11"/>
      <c r="M20" s="11"/>
    </row>
    <row r="21" spans="1:13" ht="19.5" customHeight="1" thickBot="1" x14ac:dyDescent="0.35">
      <c r="A21" s="99" t="s">
        <v>17</v>
      </c>
      <c r="B21" s="100">
        <v>29820754</v>
      </c>
      <c r="C21" s="101">
        <v>217457.82519100001</v>
      </c>
      <c r="D21" s="100">
        <v>7427703</v>
      </c>
      <c r="E21" s="101">
        <v>39222.612500129995</v>
      </c>
      <c r="F21" s="370">
        <v>16258436</v>
      </c>
      <c r="G21" s="371">
        <v>327488.38999154005</v>
      </c>
      <c r="H21" s="11"/>
      <c r="I21" s="11"/>
      <c r="J21" s="11"/>
      <c r="K21" s="11"/>
      <c r="L21" s="11"/>
      <c r="M21" s="11"/>
    </row>
    <row r="22" spans="1:13" ht="19.5" customHeight="1" x14ac:dyDescent="0.3">
      <c r="A22" s="103" t="s">
        <v>18</v>
      </c>
      <c r="B22" s="104">
        <v>33368778</v>
      </c>
      <c r="C22" s="105">
        <v>246096.86545400001</v>
      </c>
      <c r="D22" s="104">
        <v>11174073</v>
      </c>
      <c r="E22" s="105">
        <v>43655.496351240006</v>
      </c>
      <c r="F22" s="124">
        <v>19148956</v>
      </c>
      <c r="G22" s="125">
        <v>372450.30522109999</v>
      </c>
      <c r="H22" s="11"/>
      <c r="I22" s="11"/>
      <c r="J22" s="11"/>
      <c r="K22" s="11"/>
      <c r="L22" s="11"/>
      <c r="M22" s="11"/>
    </row>
    <row r="23" spans="1:13" ht="19.5" customHeight="1" x14ac:dyDescent="0.3">
      <c r="A23" s="91" t="s">
        <v>19</v>
      </c>
      <c r="B23" s="92">
        <v>35466679</v>
      </c>
      <c r="C23" s="93">
        <v>257731.39779597</v>
      </c>
      <c r="D23" s="92">
        <v>10563897</v>
      </c>
      <c r="E23" s="93">
        <v>41929.659549249998</v>
      </c>
      <c r="F23" s="372">
        <v>21214603</v>
      </c>
      <c r="G23" s="373">
        <v>389315.18994376005</v>
      </c>
      <c r="H23" s="11"/>
      <c r="I23" s="11"/>
      <c r="J23" s="11"/>
      <c r="K23" s="11"/>
      <c r="L23" s="11"/>
      <c r="M23" s="11"/>
    </row>
    <row r="24" spans="1:13" ht="19.5" customHeight="1" thickBot="1" x14ac:dyDescent="0.35">
      <c r="A24" s="94" t="s">
        <v>20</v>
      </c>
      <c r="B24" s="95">
        <v>35097558</v>
      </c>
      <c r="C24" s="96">
        <v>245990.038313</v>
      </c>
      <c r="D24" s="97">
        <v>5856819</v>
      </c>
      <c r="E24" s="98">
        <v>30673.220892420002</v>
      </c>
      <c r="F24" s="374">
        <v>22937368</v>
      </c>
      <c r="G24" s="375">
        <v>393873.38446587004</v>
      </c>
      <c r="H24" s="11"/>
      <c r="I24" s="11"/>
      <c r="J24" s="11"/>
      <c r="K24" s="11"/>
      <c r="L24" s="11"/>
      <c r="M24" s="11"/>
    </row>
    <row r="25" spans="1:13" ht="19.5" customHeight="1" x14ac:dyDescent="0.3">
      <c r="A25" s="107"/>
      <c r="B25" s="108"/>
      <c r="C25" s="109"/>
      <c r="D25" s="110"/>
      <c r="E25" s="111"/>
      <c r="F25" s="112"/>
      <c r="G25" s="113"/>
      <c r="H25" s="11"/>
      <c r="I25" s="11"/>
      <c r="J25" s="11"/>
      <c r="K25" s="11"/>
      <c r="L25" s="11"/>
      <c r="M25" s="11"/>
    </row>
    <row r="26" spans="1:13" s="116" customFormat="1" ht="19.5" customHeight="1" x14ac:dyDescent="0.3">
      <c r="A26" s="59" t="s">
        <v>99</v>
      </c>
      <c r="B26" s="114">
        <f>SUM(B19:B21)</f>
        <v>83762144</v>
      </c>
      <c r="C26" s="114">
        <f t="shared" ref="C26:G26" si="3">SUM(C19:C21)</f>
        <v>633805.66996024002</v>
      </c>
      <c r="D26" s="114">
        <f t="shared" si="3"/>
        <v>20382111</v>
      </c>
      <c r="E26" s="114">
        <f t="shared" si="3"/>
        <v>107644.81981424999</v>
      </c>
      <c r="F26" s="114">
        <f t="shared" si="3"/>
        <v>41473006</v>
      </c>
      <c r="G26" s="114">
        <f t="shared" si="3"/>
        <v>810105.67923967005</v>
      </c>
      <c r="H26" s="115"/>
      <c r="I26" s="115"/>
      <c r="J26" s="115"/>
      <c r="K26" s="115"/>
      <c r="L26" s="115"/>
      <c r="M26" s="115"/>
    </row>
    <row r="27" spans="1:13" s="119" customFormat="1" ht="19.5" customHeight="1" x14ac:dyDescent="0.3">
      <c r="A27" s="117" t="s">
        <v>100</v>
      </c>
      <c r="B27" s="118">
        <f>SUM(B22:B24)</f>
        <v>103933015</v>
      </c>
      <c r="C27" s="118">
        <f t="shared" ref="C27:G27" si="4">SUM(C22:C24)</f>
        <v>749818.30156297004</v>
      </c>
      <c r="D27" s="118">
        <f t="shared" si="4"/>
        <v>27594789</v>
      </c>
      <c r="E27" s="118">
        <f t="shared" si="4"/>
        <v>116258.37679291001</v>
      </c>
      <c r="F27" s="118">
        <f t="shared" si="4"/>
        <v>63300927</v>
      </c>
      <c r="G27" s="118">
        <f t="shared" si="4"/>
        <v>1155638.87963073</v>
      </c>
      <c r="H27" s="117"/>
      <c r="I27" s="117"/>
      <c r="J27" s="117"/>
      <c r="K27" s="117"/>
      <c r="L27" s="117"/>
      <c r="M27" s="117"/>
    </row>
    <row r="28" spans="1:13" s="123" customFormat="1" ht="19.5" customHeight="1" thickBot="1" x14ac:dyDescent="0.35">
      <c r="A28" s="107" t="s">
        <v>102</v>
      </c>
      <c r="B28" s="120">
        <f>(B27-B26)/B26*100</f>
        <v>24.081130253781467</v>
      </c>
      <c r="C28" s="120">
        <f t="shared" ref="C28:G28" si="5">(C27-C26)/C26*100</f>
        <v>18.304132812508247</v>
      </c>
      <c r="D28" s="120">
        <f t="shared" si="5"/>
        <v>35.387296242278339</v>
      </c>
      <c r="E28" s="120">
        <f t="shared" si="5"/>
        <v>8.0018313872636213</v>
      </c>
      <c r="F28" s="120">
        <f t="shared" si="5"/>
        <v>52.631634658939362</v>
      </c>
      <c r="G28" s="120">
        <f t="shared" si="5"/>
        <v>42.652854960276592</v>
      </c>
      <c r="H28" s="121"/>
      <c r="I28" s="122"/>
      <c r="J28" s="122"/>
      <c r="L28" s="121"/>
    </row>
    <row r="29" spans="1:13" s="133" customFormat="1" ht="19.5" customHeight="1" thickBot="1" x14ac:dyDescent="0.35">
      <c r="A29" s="135"/>
      <c r="B29" s="136"/>
      <c r="C29" s="137"/>
      <c r="H29" s="138"/>
      <c r="I29" s="139"/>
      <c r="J29" s="139"/>
      <c r="L29" s="138"/>
    </row>
    <row r="30" spans="1:13" ht="19.5" customHeight="1" x14ac:dyDescent="0.3">
      <c r="A30" s="134"/>
      <c r="B30" s="389" t="s">
        <v>5</v>
      </c>
      <c r="C30" s="389"/>
      <c r="D30" s="389" t="s">
        <v>6</v>
      </c>
      <c r="E30" s="389"/>
      <c r="F30" s="390" t="s">
        <v>7</v>
      </c>
      <c r="G30" s="391"/>
      <c r="L30" s="53"/>
    </row>
    <row r="31" spans="1:13" ht="19.5" customHeight="1" x14ac:dyDescent="0.3">
      <c r="A31" s="34" t="s">
        <v>10</v>
      </c>
      <c r="B31" s="3" t="s">
        <v>11</v>
      </c>
      <c r="C31" s="4" t="s">
        <v>12</v>
      </c>
      <c r="D31" s="3" t="s">
        <v>11</v>
      </c>
      <c r="E31" s="4" t="s">
        <v>12</v>
      </c>
      <c r="F31" s="5" t="s">
        <v>11</v>
      </c>
      <c r="G31" s="35" t="s">
        <v>12</v>
      </c>
      <c r="L31" s="53"/>
    </row>
    <row r="32" spans="1:13" ht="19.5" customHeight="1" x14ac:dyDescent="0.3">
      <c r="A32" s="36" t="s">
        <v>15</v>
      </c>
      <c r="B32" s="7">
        <v>72290331</v>
      </c>
      <c r="C32" s="6">
        <v>8114079.4950646507</v>
      </c>
      <c r="D32" s="38">
        <v>17574</v>
      </c>
      <c r="E32" s="6">
        <v>54.312952000000003</v>
      </c>
      <c r="F32" s="7">
        <v>134656</v>
      </c>
      <c r="G32" s="41">
        <v>49763.558764319998</v>
      </c>
      <c r="L32" s="53"/>
    </row>
    <row r="33" spans="1:13" ht="19.5" customHeight="1" x14ac:dyDescent="0.3">
      <c r="A33" s="40" t="s">
        <v>16</v>
      </c>
      <c r="B33" s="7">
        <v>72586346</v>
      </c>
      <c r="C33" s="6">
        <v>7469188.6966700004</v>
      </c>
      <c r="D33" s="7">
        <v>19009</v>
      </c>
      <c r="E33" s="6">
        <v>61.722641000000003</v>
      </c>
      <c r="F33" s="7">
        <v>93313</v>
      </c>
      <c r="G33" s="41">
        <v>44947.715321999996</v>
      </c>
      <c r="L33" s="53"/>
    </row>
    <row r="34" spans="1:13" ht="19.5" customHeight="1" thickBot="1" x14ac:dyDescent="0.35">
      <c r="A34" s="99" t="s">
        <v>17</v>
      </c>
      <c r="B34" s="100">
        <v>87939425</v>
      </c>
      <c r="C34" s="101">
        <v>8583976.6007170007</v>
      </c>
      <c r="D34" s="100">
        <v>22121</v>
      </c>
      <c r="E34" s="101">
        <v>67.408848000000006</v>
      </c>
      <c r="F34" s="100">
        <v>88565</v>
      </c>
      <c r="G34" s="102">
        <v>46933.453093999997</v>
      </c>
      <c r="L34" s="53"/>
    </row>
    <row r="35" spans="1:13" ht="19.5" customHeight="1" x14ac:dyDescent="0.3">
      <c r="A35" s="126" t="s">
        <v>18</v>
      </c>
      <c r="B35" s="127">
        <v>87941859</v>
      </c>
      <c r="C35" s="128">
        <v>8276860.2355730003</v>
      </c>
      <c r="D35" s="129">
        <v>21123</v>
      </c>
      <c r="E35" s="128">
        <v>66.021783999999997</v>
      </c>
      <c r="F35" s="129">
        <v>95784</v>
      </c>
      <c r="G35" s="130">
        <v>47858.117511999997</v>
      </c>
      <c r="L35" s="53"/>
    </row>
    <row r="36" spans="1:13" ht="19.5" customHeight="1" x14ac:dyDescent="0.3">
      <c r="A36" s="43" t="s">
        <v>19</v>
      </c>
      <c r="B36" s="8">
        <v>95980494</v>
      </c>
      <c r="C36" s="9">
        <v>9038597.7949665301</v>
      </c>
      <c r="D36" s="8">
        <v>23859</v>
      </c>
      <c r="E36" s="9">
        <v>87.150784000000002</v>
      </c>
      <c r="F36" s="8">
        <v>118623</v>
      </c>
      <c r="G36" s="46">
        <v>49306.114333999998</v>
      </c>
      <c r="L36" s="53"/>
    </row>
    <row r="37" spans="1:13" ht="19.5" customHeight="1" thickBot="1" x14ac:dyDescent="0.35">
      <c r="A37" s="47" t="s">
        <v>20</v>
      </c>
      <c r="B37" s="48">
        <v>87422196</v>
      </c>
      <c r="C37" s="49">
        <v>7867473.0724240001</v>
      </c>
      <c r="D37" s="48">
        <v>15511</v>
      </c>
      <c r="E37" s="49">
        <v>44.229072000000002</v>
      </c>
      <c r="F37" s="55">
        <v>85710</v>
      </c>
      <c r="G37" s="57">
        <v>42754.797159000002</v>
      </c>
      <c r="L37" s="53"/>
    </row>
    <row r="38" spans="1:13" ht="19.5" customHeight="1" x14ac:dyDescent="0.3"/>
    <row r="39" spans="1:13" s="116" customFormat="1" ht="19.5" customHeight="1" x14ac:dyDescent="0.3">
      <c r="A39" s="59" t="s">
        <v>99</v>
      </c>
      <c r="B39" s="114">
        <f>SUM(B32:B34)</f>
        <v>232816102</v>
      </c>
      <c r="C39" s="114">
        <f t="shared" ref="C39:G39" si="6">SUM(C32:C34)</f>
        <v>24167244.79245165</v>
      </c>
      <c r="D39" s="114">
        <f t="shared" si="6"/>
        <v>58704</v>
      </c>
      <c r="E39" s="114">
        <f t="shared" si="6"/>
        <v>183.44444100000001</v>
      </c>
      <c r="F39" s="114">
        <f t="shared" si="6"/>
        <v>316534</v>
      </c>
      <c r="G39" s="114">
        <f t="shared" si="6"/>
        <v>141644.72718031998</v>
      </c>
      <c r="H39" s="115"/>
      <c r="I39" s="115"/>
      <c r="J39" s="115"/>
      <c r="K39" s="115"/>
      <c r="L39" s="115"/>
      <c r="M39" s="115"/>
    </row>
    <row r="40" spans="1:13" s="119" customFormat="1" ht="19.5" customHeight="1" x14ac:dyDescent="0.3">
      <c r="A40" s="117" t="s">
        <v>100</v>
      </c>
      <c r="B40" s="118">
        <f>SUM(B35:B37)</f>
        <v>271344549</v>
      </c>
      <c r="C40" s="118">
        <f t="shared" ref="C40" si="7">SUM(C35:C37)</f>
        <v>25182931.10296353</v>
      </c>
      <c r="D40" s="118">
        <f t="shared" ref="D40" si="8">SUM(D35:D37)</f>
        <v>60493</v>
      </c>
      <c r="E40" s="118">
        <f t="shared" ref="E40" si="9">SUM(E35:E37)</f>
        <v>197.40164000000001</v>
      </c>
      <c r="F40" s="118">
        <f t="shared" ref="F40" si="10">SUM(F35:F37)</f>
        <v>300117</v>
      </c>
      <c r="G40" s="118">
        <f t="shared" ref="G40" si="11">SUM(G35:G37)</f>
        <v>139919.02900499999</v>
      </c>
      <c r="H40" s="117"/>
      <c r="I40" s="117"/>
      <c r="J40" s="117"/>
      <c r="K40" s="117"/>
      <c r="L40" s="117"/>
      <c r="M40" s="117"/>
    </row>
    <row r="41" spans="1:13" s="123" customFormat="1" ht="19.5" customHeight="1" x14ac:dyDescent="0.3">
      <c r="A41" s="107" t="s">
        <v>102</v>
      </c>
      <c r="B41" s="120">
        <f>(B40-B39)/B39*100</f>
        <v>16.548875558443974</v>
      </c>
      <c r="C41" s="120">
        <f t="shared" ref="C41" si="12">(C40-C39)/C39*100</f>
        <v>4.2027393657597125</v>
      </c>
      <c r="D41" s="120">
        <f t="shared" ref="D41" si="13">(D40-D39)/D39*100</f>
        <v>3.0474925047696919</v>
      </c>
      <c r="E41" s="120">
        <f t="shared" ref="E41" si="14">(E40-E39)/E39*100</f>
        <v>7.6084066237798957</v>
      </c>
      <c r="F41" s="120">
        <f t="shared" ref="F41" si="15">(F40-F39)/F39*100</f>
        <v>-5.1864886552471461</v>
      </c>
      <c r="G41" s="120">
        <f t="shared" ref="G41" si="16">(G40-G39)/G39*100</f>
        <v>-1.2183285673056539</v>
      </c>
      <c r="H41" s="121"/>
      <c r="I41" s="122"/>
      <c r="J41" s="122"/>
      <c r="L41" s="121"/>
    </row>
    <row r="42" spans="1:13" ht="19.5" customHeight="1" thickBot="1" x14ac:dyDescent="0.35">
      <c r="A42" s="107"/>
      <c r="B42" s="51"/>
      <c r="C42" s="52"/>
      <c r="H42" s="53"/>
      <c r="I42" s="31"/>
      <c r="J42" s="31"/>
      <c r="L42" s="53"/>
    </row>
    <row r="43" spans="1:13" s="133" customFormat="1" ht="19.5" customHeight="1" thickBot="1" x14ac:dyDescent="0.35">
      <c r="A43" s="132"/>
    </row>
    <row r="44" spans="1:13" ht="19.5" customHeight="1" x14ac:dyDescent="0.3">
      <c r="A44" s="131"/>
      <c r="B44" s="389" t="s">
        <v>8</v>
      </c>
      <c r="C44" s="389"/>
      <c r="D44" s="389" t="s">
        <v>9</v>
      </c>
      <c r="E44" s="392"/>
    </row>
    <row r="45" spans="1:13" ht="19.5" customHeight="1" x14ac:dyDescent="0.3">
      <c r="A45" s="34" t="s">
        <v>10</v>
      </c>
      <c r="B45" s="5" t="s">
        <v>11</v>
      </c>
      <c r="C45" s="4" t="s">
        <v>12</v>
      </c>
      <c r="D45" s="4" t="s">
        <v>13</v>
      </c>
      <c r="E45" s="35" t="s">
        <v>14</v>
      </c>
    </row>
    <row r="46" spans="1:13" ht="19.5" customHeight="1" x14ac:dyDescent="0.3">
      <c r="A46" s="36" t="s">
        <v>15</v>
      </c>
      <c r="B46" s="7">
        <v>3098077</v>
      </c>
      <c r="C46" s="6">
        <v>1715013.9100323999</v>
      </c>
      <c r="D46" s="38">
        <v>67148</v>
      </c>
      <c r="E46" s="39">
        <v>591.35040695000009</v>
      </c>
    </row>
    <row r="47" spans="1:13" ht="19.5" customHeight="1" x14ac:dyDescent="0.3">
      <c r="A47" s="40" t="s">
        <v>16</v>
      </c>
      <c r="B47" s="7">
        <v>3863748</v>
      </c>
      <c r="C47" s="6">
        <v>1671810.2269444801</v>
      </c>
      <c r="D47" s="7">
        <v>79126</v>
      </c>
      <c r="E47" s="41">
        <v>502.39455099999998</v>
      </c>
    </row>
    <row r="48" spans="1:13" ht="19.5" customHeight="1" x14ac:dyDescent="0.3">
      <c r="A48" s="40" t="s">
        <v>17</v>
      </c>
      <c r="B48" s="7">
        <v>3611215</v>
      </c>
      <c r="C48" s="54">
        <v>1579284.1160788797</v>
      </c>
      <c r="D48" s="7">
        <v>86453</v>
      </c>
      <c r="E48" s="41">
        <v>510.07846599999999</v>
      </c>
    </row>
    <row r="49" spans="1:13" ht="19.5" customHeight="1" x14ac:dyDescent="0.3">
      <c r="A49" s="43" t="s">
        <v>18</v>
      </c>
      <c r="B49" s="8">
        <v>3609831</v>
      </c>
      <c r="C49" s="9">
        <v>1641216.0840095801</v>
      </c>
      <c r="D49" s="8">
        <v>68479</v>
      </c>
      <c r="E49" s="46">
        <v>440.55839800000001</v>
      </c>
    </row>
    <row r="50" spans="1:13" ht="19.5" customHeight="1" x14ac:dyDescent="0.3">
      <c r="A50" s="43" t="s">
        <v>19</v>
      </c>
      <c r="B50" s="8">
        <v>4074409</v>
      </c>
      <c r="C50" s="9">
        <v>1733441.4300180001</v>
      </c>
      <c r="D50" s="8">
        <v>63398</v>
      </c>
      <c r="E50" s="46">
        <v>415.78946400000001</v>
      </c>
    </row>
    <row r="51" spans="1:13" ht="19.5" customHeight="1" thickBot="1" x14ac:dyDescent="0.35">
      <c r="A51" s="47" t="s">
        <v>20</v>
      </c>
      <c r="B51" s="48">
        <v>3357566</v>
      </c>
      <c r="C51" s="49">
        <v>1498523.9983126004</v>
      </c>
      <c r="D51" s="48">
        <v>33916</v>
      </c>
      <c r="E51" s="50">
        <v>375.18492199999997</v>
      </c>
    </row>
    <row r="52" spans="1:13" ht="19.5" customHeight="1" x14ac:dyDescent="0.3"/>
    <row r="53" spans="1:13" s="116" customFormat="1" ht="19.5" customHeight="1" x14ac:dyDescent="0.3">
      <c r="A53" s="59" t="s">
        <v>99</v>
      </c>
      <c r="B53" s="114">
        <f>SUM(B46:B48)</f>
        <v>10573040</v>
      </c>
      <c r="C53" s="114">
        <f t="shared" ref="C53:E53" si="17">SUM(C46:C48)</f>
        <v>4966108.2530557597</v>
      </c>
      <c r="D53" s="114">
        <f t="shared" si="17"/>
        <v>232727</v>
      </c>
      <c r="E53" s="114">
        <f t="shared" si="17"/>
        <v>1603.82342395</v>
      </c>
      <c r="F53" s="114"/>
      <c r="G53" s="114"/>
      <c r="H53" s="115"/>
      <c r="I53" s="115"/>
      <c r="J53" s="115"/>
      <c r="K53" s="115"/>
      <c r="L53" s="115"/>
      <c r="M53" s="115"/>
    </row>
    <row r="54" spans="1:13" s="119" customFormat="1" ht="19.5" customHeight="1" x14ac:dyDescent="0.3">
      <c r="A54" s="117" t="s">
        <v>100</v>
      </c>
      <c r="B54" s="118">
        <f>SUM(B49:B51)</f>
        <v>11041806</v>
      </c>
      <c r="C54" s="118">
        <f t="shared" ref="C54" si="18">SUM(C49:C51)</f>
        <v>4873181.5123401806</v>
      </c>
      <c r="D54" s="118">
        <f t="shared" ref="D54" si="19">SUM(D49:D51)</f>
        <v>165793</v>
      </c>
      <c r="E54" s="118">
        <f t="shared" ref="E54" si="20">SUM(E49:E51)</f>
        <v>1231.532784</v>
      </c>
      <c r="F54" s="118"/>
      <c r="G54" s="118"/>
      <c r="H54" s="117"/>
      <c r="I54" s="117"/>
      <c r="J54" s="117"/>
      <c r="K54" s="117"/>
      <c r="L54" s="117"/>
      <c r="M54" s="117"/>
    </row>
    <row r="55" spans="1:13" s="123" customFormat="1" ht="19.5" customHeight="1" thickBot="1" x14ac:dyDescent="0.35">
      <c r="A55" s="107" t="s">
        <v>102</v>
      </c>
      <c r="B55" s="120">
        <f>(B54-B53)/B53*100</f>
        <v>4.4335971489751289</v>
      </c>
      <c r="C55" s="120">
        <f t="shared" ref="C55" si="21">(C54-C53)/C53*100</f>
        <v>-1.8712185876817964</v>
      </c>
      <c r="D55" s="120">
        <f t="shared" ref="D55" si="22">(D54-D53)/D53*100</f>
        <v>-28.76073682898847</v>
      </c>
      <c r="E55" s="120">
        <f t="shared" ref="E55" si="23">(E54-E53)/E53*100</f>
        <v>-23.21269501308932</v>
      </c>
      <c r="F55" s="120"/>
      <c r="G55" s="120"/>
      <c r="H55" s="121"/>
      <c r="I55" s="122"/>
      <c r="J55" s="122"/>
      <c r="L55" s="121"/>
    </row>
    <row r="56" spans="1:13" s="133" customFormat="1" ht="15" thickBot="1" x14ac:dyDescent="0.35">
      <c r="A56" s="132"/>
    </row>
    <row r="59" spans="1:13" ht="15.6" x14ac:dyDescent="0.3">
      <c r="A59" s="381" t="s">
        <v>135</v>
      </c>
      <c r="B59" s="381"/>
      <c r="C59" s="381"/>
      <c r="D59" s="381"/>
      <c r="E59" s="381"/>
      <c r="F59" s="381"/>
      <c r="G59" s="381"/>
    </row>
    <row r="60" spans="1:13" ht="15.6" x14ac:dyDescent="0.3">
      <c r="A60" s="241" t="s">
        <v>136</v>
      </c>
      <c r="B60" s="242"/>
      <c r="C60" s="242"/>
      <c r="D60" s="242"/>
      <c r="E60" s="242"/>
      <c r="F60" s="242"/>
      <c r="G60" s="243"/>
    </row>
    <row r="61" spans="1:13" ht="15.6" x14ac:dyDescent="0.3">
      <c r="A61" s="244"/>
      <c r="B61" s="377" t="s">
        <v>0</v>
      </c>
      <c r="C61" s="378"/>
      <c r="D61" s="377" t="s">
        <v>137</v>
      </c>
      <c r="E61" s="378"/>
      <c r="F61" s="377" t="s">
        <v>1</v>
      </c>
      <c r="G61" s="378"/>
    </row>
    <row r="62" spans="1:13" ht="15.6" x14ac:dyDescent="0.3">
      <c r="A62" s="245" t="s">
        <v>10</v>
      </c>
      <c r="B62" s="246" t="s">
        <v>11</v>
      </c>
      <c r="C62" s="246" t="s">
        <v>12</v>
      </c>
      <c r="D62" s="246" t="s">
        <v>11</v>
      </c>
      <c r="E62" s="246" t="s">
        <v>12</v>
      </c>
      <c r="F62" s="246" t="s">
        <v>11</v>
      </c>
      <c r="G62" s="247" t="s">
        <v>12</v>
      </c>
    </row>
    <row r="63" spans="1:13" ht="15.6" x14ac:dyDescent="0.3">
      <c r="A63" s="248" t="s">
        <v>15</v>
      </c>
      <c r="B63" s="249">
        <v>885166</v>
      </c>
      <c r="C63" s="250">
        <v>449252355416.65997</v>
      </c>
      <c r="D63" s="251">
        <v>3101976</v>
      </c>
      <c r="E63" s="250">
        <v>1377882768854.5537</v>
      </c>
      <c r="F63" s="249">
        <v>69370277</v>
      </c>
      <c r="G63" s="252">
        <v>516363441750.81995</v>
      </c>
    </row>
    <row r="64" spans="1:13" ht="15.6" x14ac:dyDescent="0.3">
      <c r="A64" s="253" t="s">
        <v>16</v>
      </c>
      <c r="B64" s="249">
        <v>784659</v>
      </c>
      <c r="C64" s="252">
        <v>426910391998.81</v>
      </c>
      <c r="D64" s="249">
        <v>3110417</v>
      </c>
      <c r="E64" s="252">
        <v>1163990864951.3301</v>
      </c>
      <c r="F64" s="249">
        <v>66329905</v>
      </c>
      <c r="G64" s="252">
        <v>484963158498.52002</v>
      </c>
    </row>
    <row r="65" spans="1:11" ht="15.6" x14ac:dyDescent="0.3">
      <c r="A65" s="253" t="s">
        <v>17</v>
      </c>
      <c r="B65" s="249">
        <v>806284</v>
      </c>
      <c r="C65" s="254">
        <v>440727298283.22998</v>
      </c>
      <c r="D65" s="255">
        <v>4065931</v>
      </c>
      <c r="E65" s="256">
        <v>1327971561578.04</v>
      </c>
      <c r="F65" s="249">
        <v>76670671</v>
      </c>
      <c r="G65" s="252">
        <v>567622520138.47998</v>
      </c>
    </row>
    <row r="66" spans="1:11" ht="15.6" x14ac:dyDescent="0.3">
      <c r="A66" s="257" t="s">
        <v>18</v>
      </c>
      <c r="B66" s="249">
        <v>737353</v>
      </c>
      <c r="C66" s="258">
        <v>435008489386.45001</v>
      </c>
      <c r="D66" s="259">
        <v>3732592</v>
      </c>
      <c r="E66" s="258">
        <v>1366403069585.3501</v>
      </c>
      <c r="F66" s="260">
        <v>70947764</v>
      </c>
      <c r="G66" s="261">
        <v>523187011009.66003</v>
      </c>
    </row>
    <row r="67" spans="1:11" ht="15.6" x14ac:dyDescent="0.3">
      <c r="A67" s="257" t="s">
        <v>19</v>
      </c>
      <c r="B67" s="249">
        <v>798737</v>
      </c>
      <c r="C67" s="261">
        <v>446444951323.28003</v>
      </c>
      <c r="D67" s="260">
        <v>2424498</v>
      </c>
      <c r="E67" s="261">
        <v>1122983234496.2</v>
      </c>
      <c r="F67" s="260">
        <v>75191266</v>
      </c>
      <c r="G67" s="261">
        <v>559351309039.21997</v>
      </c>
    </row>
    <row r="68" spans="1:11" ht="15.6" x14ac:dyDescent="0.3">
      <c r="A68" s="253" t="s">
        <v>20</v>
      </c>
      <c r="B68" s="249">
        <v>732157</v>
      </c>
      <c r="C68" s="250">
        <v>397623905335.52002</v>
      </c>
      <c r="D68" s="251">
        <v>2611920</v>
      </c>
      <c r="E68" s="250">
        <v>1089736877596.5129</v>
      </c>
      <c r="F68" s="249">
        <v>71278931</v>
      </c>
      <c r="G68" s="252">
        <v>520628095284.23999</v>
      </c>
    </row>
    <row r="69" spans="1:11" ht="15.6" x14ac:dyDescent="0.3">
      <c r="A69" s="245" t="s">
        <v>138</v>
      </c>
      <c r="B69" s="249">
        <v>715436</v>
      </c>
      <c r="C69" s="262">
        <v>413473595085</v>
      </c>
      <c r="D69" s="263">
        <v>2406968</v>
      </c>
      <c r="E69" s="262">
        <v>1195316371250</v>
      </c>
      <c r="F69" s="264">
        <v>72981547</v>
      </c>
      <c r="G69" s="265">
        <v>513688104976.73999</v>
      </c>
    </row>
    <row r="70" spans="1:11" ht="15.6" x14ac:dyDescent="0.3">
      <c r="A70" s="245" t="s">
        <v>139</v>
      </c>
      <c r="B70" s="249">
        <v>685571</v>
      </c>
      <c r="C70" s="262">
        <v>396607919832.03998</v>
      </c>
      <c r="D70" s="263">
        <v>3013910</v>
      </c>
      <c r="E70" s="262">
        <v>1310824492995.343</v>
      </c>
      <c r="F70" s="264">
        <v>75792100</v>
      </c>
      <c r="G70" s="265">
        <v>556231621540.47998</v>
      </c>
    </row>
    <row r="71" spans="1:11" ht="15.6" x14ac:dyDescent="0.3">
      <c r="A71" s="245" t="s">
        <v>140</v>
      </c>
      <c r="B71" s="249">
        <v>665837</v>
      </c>
      <c r="C71" s="262">
        <v>370864069975.60999</v>
      </c>
      <c r="D71" s="266">
        <v>2292640</v>
      </c>
      <c r="E71" s="267">
        <v>1075852304618.0599</v>
      </c>
      <c r="F71" s="268">
        <v>71496724</v>
      </c>
      <c r="G71" s="269">
        <v>521093807977.58997</v>
      </c>
    </row>
    <row r="72" spans="1:11" ht="15.6" x14ac:dyDescent="0.3">
      <c r="A72" s="245" t="s">
        <v>141</v>
      </c>
      <c r="B72" s="249">
        <v>778007</v>
      </c>
      <c r="C72" s="270">
        <v>424029218672.40997</v>
      </c>
      <c r="D72" s="271"/>
      <c r="E72" s="272"/>
      <c r="F72" s="268">
        <v>73084212</v>
      </c>
      <c r="G72" s="265">
        <v>532887648022.13</v>
      </c>
    </row>
    <row r="73" spans="1:11" ht="15.6" x14ac:dyDescent="0.3">
      <c r="A73" s="245" t="s">
        <v>142</v>
      </c>
      <c r="B73" s="249">
        <v>723227</v>
      </c>
      <c r="C73" s="273">
        <v>415491466385.46002</v>
      </c>
      <c r="D73" s="274"/>
      <c r="E73" s="275"/>
      <c r="F73" s="276">
        <v>73371402</v>
      </c>
      <c r="G73" s="269">
        <v>545999285921.15002</v>
      </c>
    </row>
    <row r="74" spans="1:11" ht="15.6" x14ac:dyDescent="0.3">
      <c r="A74" s="245" t="s">
        <v>143</v>
      </c>
      <c r="B74" s="249">
        <v>706844</v>
      </c>
      <c r="C74" s="273">
        <v>418901287996</v>
      </c>
      <c r="D74" s="277"/>
      <c r="E74" s="278"/>
      <c r="F74" s="279">
        <v>79004508</v>
      </c>
      <c r="G74" s="265">
        <v>638069895511.33997</v>
      </c>
    </row>
    <row r="75" spans="1:11" ht="15.6" x14ac:dyDescent="0.3">
      <c r="A75" s="280"/>
      <c r="B75" s="280"/>
      <c r="C75" s="280"/>
      <c r="D75" s="280"/>
      <c r="E75" s="280"/>
      <c r="F75" s="280"/>
      <c r="G75" s="280"/>
    </row>
    <row r="76" spans="1:11" ht="15.6" x14ac:dyDescent="0.3">
      <c r="A76" s="280"/>
      <c r="B76" s="280"/>
      <c r="C76" s="280"/>
      <c r="D76" s="280"/>
      <c r="E76" s="280"/>
      <c r="F76" s="280"/>
      <c r="G76" s="280"/>
    </row>
    <row r="77" spans="1:11" ht="15.6" x14ac:dyDescent="0.3">
      <c r="A77" s="244"/>
      <c r="B77" s="377" t="s">
        <v>2</v>
      </c>
      <c r="C77" s="378"/>
      <c r="D77" s="377" t="s">
        <v>3</v>
      </c>
      <c r="E77" s="378"/>
      <c r="F77" s="382" t="s">
        <v>4</v>
      </c>
      <c r="G77" s="383"/>
    </row>
    <row r="78" spans="1:11" ht="15.6" x14ac:dyDescent="0.3">
      <c r="A78" s="245" t="s">
        <v>10</v>
      </c>
      <c r="B78" s="247" t="s">
        <v>11</v>
      </c>
      <c r="C78" s="247" t="s">
        <v>12</v>
      </c>
      <c r="D78" s="246" t="s">
        <v>11</v>
      </c>
      <c r="E78" s="246" t="s">
        <v>12</v>
      </c>
      <c r="F78" s="281" t="s">
        <v>11</v>
      </c>
      <c r="G78" s="247" t="s">
        <v>12</v>
      </c>
    </row>
    <row r="79" spans="1:11" ht="15.6" x14ac:dyDescent="0.3">
      <c r="A79" s="248" t="s">
        <v>15</v>
      </c>
      <c r="B79" s="251">
        <v>16102962</v>
      </c>
      <c r="C79" s="250">
        <v>152099692255.12</v>
      </c>
      <c r="D79" s="249">
        <v>3181510</v>
      </c>
      <c r="E79" s="252">
        <v>21359309157.760002</v>
      </c>
      <c r="F79" s="249">
        <v>4369622</v>
      </c>
      <c r="G79" s="252">
        <v>102830379686.02</v>
      </c>
      <c r="J79" s="376"/>
      <c r="K79" s="376"/>
    </row>
    <row r="80" spans="1:11" ht="15.6" x14ac:dyDescent="0.3">
      <c r="A80" s="253" t="s">
        <v>16</v>
      </c>
      <c r="B80" s="260">
        <v>16731362</v>
      </c>
      <c r="C80" s="261">
        <v>144876032407.97</v>
      </c>
      <c r="D80" s="249">
        <v>3072375</v>
      </c>
      <c r="E80" s="252">
        <v>19027486044.169998</v>
      </c>
      <c r="F80" s="249">
        <v>4777447</v>
      </c>
      <c r="G80" s="252">
        <v>102705168311.42998</v>
      </c>
      <c r="J80" s="376"/>
      <c r="K80" s="376"/>
    </row>
    <row r="81" spans="1:11" ht="15.6" x14ac:dyDescent="0.3">
      <c r="A81" s="253" t="s">
        <v>17</v>
      </c>
      <c r="B81" s="251">
        <v>20728441</v>
      </c>
      <c r="C81" s="250">
        <v>177755617743.91</v>
      </c>
      <c r="D81" s="249">
        <v>3380371</v>
      </c>
      <c r="E81" s="252">
        <v>20355559565.459999</v>
      </c>
      <c r="F81" s="249">
        <v>6107608</v>
      </c>
      <c r="G81" s="252">
        <v>123580213424.72002</v>
      </c>
      <c r="J81" s="376"/>
      <c r="K81" s="376"/>
    </row>
    <row r="82" spans="1:11" ht="15.6" x14ac:dyDescent="0.3">
      <c r="A82" s="257" t="s">
        <v>18</v>
      </c>
      <c r="B82" s="259">
        <v>20751162</v>
      </c>
      <c r="C82" s="258">
        <v>172313929221.53</v>
      </c>
      <c r="D82" s="260">
        <v>3495876</v>
      </c>
      <c r="E82" s="261">
        <v>17300579419.139999</v>
      </c>
      <c r="F82" s="260">
        <v>5955903</v>
      </c>
      <c r="G82" s="261">
        <v>125640866202.14998</v>
      </c>
      <c r="J82" s="376"/>
      <c r="K82" s="376"/>
    </row>
    <row r="83" spans="1:11" ht="15.6" x14ac:dyDescent="0.3">
      <c r="A83" s="257" t="s">
        <v>19</v>
      </c>
      <c r="B83" s="260">
        <v>23180315</v>
      </c>
      <c r="C83" s="261">
        <v>189483701484.36002</v>
      </c>
      <c r="D83" s="260">
        <v>3304791</v>
      </c>
      <c r="E83" s="261">
        <v>19081055402.040001</v>
      </c>
      <c r="F83" s="260">
        <v>7565702</v>
      </c>
      <c r="G83" s="261">
        <v>147536343100.41</v>
      </c>
      <c r="J83" s="376"/>
      <c r="K83" s="376"/>
    </row>
    <row r="84" spans="1:11" ht="15.6" x14ac:dyDescent="0.3">
      <c r="A84" s="253" t="s">
        <v>20</v>
      </c>
      <c r="B84" s="282">
        <v>23298442</v>
      </c>
      <c r="C84" s="283">
        <v>181827918155.92001</v>
      </c>
      <c r="D84" s="284">
        <v>3033580</v>
      </c>
      <c r="E84" s="269">
        <v>16873970913.120001</v>
      </c>
      <c r="F84" s="249">
        <v>7165260</v>
      </c>
      <c r="G84" s="252">
        <v>137388728346.85004</v>
      </c>
      <c r="J84" s="376"/>
      <c r="K84" s="376"/>
    </row>
    <row r="85" spans="1:11" ht="15.6" x14ac:dyDescent="0.3">
      <c r="A85" s="245" t="s">
        <v>138</v>
      </c>
      <c r="B85" s="264">
        <v>26990305</v>
      </c>
      <c r="C85" s="265">
        <v>199520136709.53992</v>
      </c>
      <c r="D85" s="264">
        <v>3930816</v>
      </c>
      <c r="E85" s="265">
        <v>20510308558.489998</v>
      </c>
      <c r="F85" s="264">
        <v>8448066</v>
      </c>
      <c r="G85" s="265">
        <v>150049500152.04999</v>
      </c>
      <c r="J85" s="376"/>
      <c r="K85" s="376"/>
    </row>
    <row r="86" spans="1:11" ht="15.6" x14ac:dyDescent="0.3">
      <c r="A86" s="245" t="s">
        <v>139</v>
      </c>
      <c r="B86" s="264">
        <v>29885436</v>
      </c>
      <c r="C86" s="265">
        <v>227505816519.39011</v>
      </c>
      <c r="D86" s="264">
        <v>5002812</v>
      </c>
      <c r="E86" s="265">
        <v>24881841670.650002</v>
      </c>
      <c r="F86" s="264">
        <v>8409540</v>
      </c>
      <c r="G86" s="265">
        <v>176939670235.81998</v>
      </c>
      <c r="J86" s="376"/>
      <c r="K86" s="376"/>
    </row>
    <row r="87" spans="1:11" ht="15.6" x14ac:dyDescent="0.3">
      <c r="A87" s="245" t="s">
        <v>140</v>
      </c>
      <c r="B87" s="264">
        <v>29162526</v>
      </c>
      <c r="C87" s="265">
        <v>223380636604.14999</v>
      </c>
      <c r="D87" s="264">
        <v>5031416</v>
      </c>
      <c r="E87" s="265">
        <v>23679360163.959999</v>
      </c>
      <c r="F87" s="268">
        <v>8040342</v>
      </c>
      <c r="G87" s="269">
        <v>171092544616.02005</v>
      </c>
      <c r="J87" s="376"/>
      <c r="K87" s="376"/>
    </row>
    <row r="88" spans="1:11" ht="15.6" x14ac:dyDescent="0.3">
      <c r="A88" s="245" t="s">
        <v>141</v>
      </c>
      <c r="B88" s="285">
        <v>27727169</v>
      </c>
      <c r="C88" s="269">
        <v>212368604541.14999</v>
      </c>
      <c r="D88" s="264">
        <v>5358319</v>
      </c>
      <c r="E88" s="265">
        <v>26024438338.470001</v>
      </c>
      <c r="F88" s="268">
        <v>9460794</v>
      </c>
      <c r="G88" s="269">
        <v>219657277162.64001</v>
      </c>
      <c r="J88" s="376"/>
      <c r="K88" s="376"/>
    </row>
    <row r="89" spans="1:11" ht="15.6" x14ac:dyDescent="0.3">
      <c r="A89" s="245" t="s">
        <v>142</v>
      </c>
      <c r="B89" s="264">
        <v>29405429</v>
      </c>
      <c r="C89" s="262">
        <v>230026803467.07999</v>
      </c>
      <c r="D89" s="264">
        <v>5766482</v>
      </c>
      <c r="E89" s="265">
        <v>168203848833.07001</v>
      </c>
      <c r="F89" s="268">
        <v>10904858</v>
      </c>
      <c r="G89" s="269">
        <v>227161507825.15005</v>
      </c>
      <c r="J89" s="376"/>
      <c r="K89" s="376"/>
    </row>
    <row r="90" spans="1:11" ht="15.6" x14ac:dyDescent="0.3">
      <c r="A90" s="245" t="s">
        <v>143</v>
      </c>
      <c r="B90" s="264">
        <v>31926618</v>
      </c>
      <c r="C90" s="262">
        <v>271950012038</v>
      </c>
      <c r="D90" s="264">
        <v>6257553</v>
      </c>
      <c r="E90" s="265">
        <v>27303232646.189999</v>
      </c>
      <c r="F90" s="268">
        <v>13448304</v>
      </c>
      <c r="G90" s="269">
        <v>289669220478.98999</v>
      </c>
      <c r="J90" s="376"/>
      <c r="K90" s="376"/>
    </row>
    <row r="91" spans="1:11" ht="15.6" x14ac:dyDescent="0.3">
      <c r="A91" s="280"/>
      <c r="B91" s="280"/>
      <c r="C91" s="280"/>
      <c r="D91" s="286"/>
      <c r="E91" s="286"/>
      <c r="F91" s="280"/>
      <c r="G91" s="280"/>
    </row>
    <row r="92" spans="1:11" ht="15.6" x14ac:dyDescent="0.3">
      <c r="A92" s="280"/>
      <c r="B92" s="280"/>
      <c r="C92" s="280"/>
      <c r="D92" s="280"/>
      <c r="E92" s="280"/>
      <c r="F92" s="280"/>
      <c r="G92" s="280"/>
    </row>
    <row r="93" spans="1:11" ht="15.6" x14ac:dyDescent="0.3">
      <c r="A93" s="244"/>
      <c r="B93" s="377" t="s">
        <v>5</v>
      </c>
      <c r="C93" s="378"/>
      <c r="D93" s="377" t="s">
        <v>6</v>
      </c>
      <c r="E93" s="378"/>
      <c r="F93" s="379" t="s">
        <v>7</v>
      </c>
      <c r="G93" s="380"/>
    </row>
    <row r="94" spans="1:11" ht="15.6" x14ac:dyDescent="0.3">
      <c r="A94" s="245" t="s">
        <v>10</v>
      </c>
      <c r="B94" s="246" t="s">
        <v>11</v>
      </c>
      <c r="C94" s="247" t="s">
        <v>12</v>
      </c>
      <c r="D94" s="246" t="s">
        <v>11</v>
      </c>
      <c r="E94" s="247" t="s">
        <v>12</v>
      </c>
      <c r="F94" s="281" t="s">
        <v>11</v>
      </c>
      <c r="G94" s="247" t="s">
        <v>12</v>
      </c>
    </row>
    <row r="95" spans="1:11" ht="15.6" x14ac:dyDescent="0.3">
      <c r="A95" s="248" t="s">
        <v>15</v>
      </c>
      <c r="B95" s="251">
        <v>41021420</v>
      </c>
      <c r="C95" s="250">
        <v>5749285923677.6699</v>
      </c>
      <c r="D95" s="251">
        <v>11782</v>
      </c>
      <c r="E95" s="250">
        <v>124958703</v>
      </c>
      <c r="F95" s="251">
        <v>87076</v>
      </c>
      <c r="G95" s="250">
        <v>43206251099.650002</v>
      </c>
    </row>
    <row r="96" spans="1:11" ht="15.6" x14ac:dyDescent="0.3">
      <c r="A96" s="253" t="s">
        <v>16</v>
      </c>
      <c r="B96" s="249">
        <v>43863265</v>
      </c>
      <c r="C96" s="252">
        <v>5601943795563.2695</v>
      </c>
      <c r="D96" s="249">
        <v>14848</v>
      </c>
      <c r="E96" s="252">
        <v>126213055</v>
      </c>
      <c r="F96" s="249">
        <v>78860</v>
      </c>
      <c r="G96" s="252">
        <v>41818977793.879997</v>
      </c>
    </row>
    <row r="97" spans="1:7" ht="15.6" x14ac:dyDescent="0.3">
      <c r="A97" s="253" t="s">
        <v>17</v>
      </c>
      <c r="B97" s="251">
        <v>54905660</v>
      </c>
      <c r="C97" s="250">
        <v>6450987143867.6396</v>
      </c>
      <c r="D97" s="251">
        <v>21610</v>
      </c>
      <c r="E97" s="250">
        <v>160039133</v>
      </c>
      <c r="F97" s="251">
        <v>79537</v>
      </c>
      <c r="G97" s="250">
        <v>40900234641.540001</v>
      </c>
    </row>
    <row r="98" spans="1:7" ht="15.6" x14ac:dyDescent="0.3">
      <c r="A98" s="257" t="s">
        <v>18</v>
      </c>
      <c r="B98" s="259">
        <v>52025357</v>
      </c>
      <c r="C98" s="258">
        <v>6019146243808.9502</v>
      </c>
      <c r="D98" s="259">
        <v>17908</v>
      </c>
      <c r="E98" s="258">
        <v>130766884</v>
      </c>
      <c r="F98" s="259">
        <v>92548</v>
      </c>
      <c r="G98" s="258">
        <v>41727310159.700005</v>
      </c>
    </row>
    <row r="99" spans="1:7" ht="15.6" x14ac:dyDescent="0.3">
      <c r="A99" s="257" t="s">
        <v>19</v>
      </c>
      <c r="B99" s="260">
        <v>58646458</v>
      </c>
      <c r="C99" s="261">
        <v>6626982839513.0498</v>
      </c>
      <c r="D99" s="260">
        <v>21267</v>
      </c>
      <c r="E99" s="261">
        <v>143037567.30000001</v>
      </c>
      <c r="F99" s="260">
        <v>97268</v>
      </c>
      <c r="G99" s="261">
        <v>46837603227.060005</v>
      </c>
    </row>
    <row r="100" spans="1:7" ht="15.6" x14ac:dyDescent="0.3">
      <c r="A100" s="253" t="s">
        <v>20</v>
      </c>
      <c r="B100" s="251">
        <v>57946494</v>
      </c>
      <c r="C100" s="250">
        <v>6444647439187.7012</v>
      </c>
      <c r="D100" s="251">
        <v>20997</v>
      </c>
      <c r="E100" s="250">
        <v>122428082</v>
      </c>
      <c r="F100" s="287">
        <v>78133</v>
      </c>
      <c r="G100" s="283">
        <v>42159017570.859993</v>
      </c>
    </row>
    <row r="101" spans="1:7" ht="15.6" x14ac:dyDescent="0.3">
      <c r="A101" s="245" t="s">
        <v>138</v>
      </c>
      <c r="B101" s="264">
        <v>60957648</v>
      </c>
      <c r="C101" s="265">
        <v>6444916938243</v>
      </c>
      <c r="D101" s="264">
        <v>19216</v>
      </c>
      <c r="E101" s="265">
        <v>68706093</v>
      </c>
      <c r="F101" s="249">
        <v>79714</v>
      </c>
      <c r="G101" s="252">
        <v>37668980505</v>
      </c>
    </row>
    <row r="102" spans="1:7" ht="15.6" x14ac:dyDescent="0.3">
      <c r="A102" s="245" t="s">
        <v>139</v>
      </c>
      <c r="B102" s="288">
        <v>66312916</v>
      </c>
      <c r="C102" s="262">
        <v>6855013212568.1797</v>
      </c>
      <c r="D102" s="264">
        <v>20954</v>
      </c>
      <c r="E102" s="265">
        <v>76274307.019999996</v>
      </c>
      <c r="F102" s="264">
        <v>84955</v>
      </c>
      <c r="G102" s="265">
        <v>39314925386.229996</v>
      </c>
    </row>
    <row r="103" spans="1:7" ht="15.6" x14ac:dyDescent="0.3">
      <c r="A103" s="245" t="s">
        <v>140</v>
      </c>
      <c r="B103" s="264">
        <v>65548414</v>
      </c>
      <c r="C103" s="265">
        <v>6655399057788.6904</v>
      </c>
      <c r="D103" s="264">
        <v>21891</v>
      </c>
      <c r="E103" s="265">
        <v>65663255.799999997</v>
      </c>
      <c r="F103" s="264">
        <v>114508</v>
      </c>
      <c r="G103" s="265">
        <v>38395764542.57</v>
      </c>
    </row>
    <row r="104" spans="1:7" ht="15.6" x14ac:dyDescent="0.3">
      <c r="A104" s="245" t="s">
        <v>141</v>
      </c>
      <c r="B104" s="268">
        <v>70238031</v>
      </c>
      <c r="C104" s="269">
        <v>7328148331533.0596</v>
      </c>
      <c r="D104" s="284">
        <v>18326</v>
      </c>
      <c r="E104" s="269">
        <v>59225901</v>
      </c>
      <c r="F104" s="268">
        <v>99547</v>
      </c>
      <c r="G104" s="269">
        <v>39801966964.980003</v>
      </c>
    </row>
    <row r="105" spans="1:7" ht="15.6" x14ac:dyDescent="0.3">
      <c r="A105" s="245" t="s">
        <v>142</v>
      </c>
      <c r="B105" s="268">
        <v>74056061</v>
      </c>
      <c r="C105" s="289">
        <v>7851839489970.0703</v>
      </c>
      <c r="D105" s="268">
        <v>19528</v>
      </c>
      <c r="E105" s="290">
        <v>54177680</v>
      </c>
      <c r="F105" s="268">
        <v>86371</v>
      </c>
      <c r="G105" s="269">
        <v>42013180346.169998</v>
      </c>
    </row>
    <row r="106" spans="1:7" ht="15.6" x14ac:dyDescent="0.3">
      <c r="A106" s="245" t="s">
        <v>143</v>
      </c>
      <c r="B106" s="268">
        <v>83915331</v>
      </c>
      <c r="C106" s="289">
        <v>8394715282656</v>
      </c>
      <c r="D106" s="268">
        <v>21001</v>
      </c>
      <c r="E106" s="269">
        <v>67240661</v>
      </c>
      <c r="F106" s="268">
        <v>74825</v>
      </c>
      <c r="G106" s="269">
        <v>46370295370</v>
      </c>
    </row>
    <row r="107" spans="1:7" ht="15.6" x14ac:dyDescent="0.3">
      <c r="A107" s="280"/>
      <c r="B107" s="280"/>
      <c r="C107" s="280"/>
      <c r="D107" s="280"/>
      <c r="E107" s="280"/>
      <c r="F107" s="280"/>
      <c r="G107" s="280"/>
    </row>
    <row r="108" spans="1:7" ht="15.6" x14ac:dyDescent="0.3">
      <c r="A108" s="280"/>
      <c r="B108" s="280"/>
      <c r="C108" s="280"/>
      <c r="D108" s="280"/>
      <c r="E108" s="280"/>
      <c r="F108" s="280"/>
      <c r="G108" s="280"/>
    </row>
    <row r="109" spans="1:7" ht="15.6" x14ac:dyDescent="0.3">
      <c r="A109" s="244"/>
      <c r="B109" s="377" t="s">
        <v>8</v>
      </c>
      <c r="C109" s="378"/>
      <c r="D109" s="377" t="s">
        <v>144</v>
      </c>
      <c r="E109" s="378"/>
      <c r="F109" s="377" t="s">
        <v>9</v>
      </c>
      <c r="G109" s="378"/>
    </row>
    <row r="110" spans="1:7" ht="15.6" x14ac:dyDescent="0.3">
      <c r="A110" s="245" t="s">
        <v>10</v>
      </c>
      <c r="B110" s="281" t="s">
        <v>11</v>
      </c>
      <c r="C110" s="247" t="s">
        <v>12</v>
      </c>
      <c r="D110" s="247" t="s">
        <v>13</v>
      </c>
      <c r="E110" s="247" t="s">
        <v>14</v>
      </c>
      <c r="F110" s="247" t="s">
        <v>13</v>
      </c>
      <c r="G110" s="247" t="s">
        <v>14</v>
      </c>
    </row>
    <row r="111" spans="1:7" ht="15.6" x14ac:dyDescent="0.3">
      <c r="A111" s="248" t="s">
        <v>15</v>
      </c>
      <c r="B111" s="251">
        <v>3439705</v>
      </c>
      <c r="C111" s="250">
        <v>1519416547999.53</v>
      </c>
      <c r="D111" s="251">
        <v>1015977</v>
      </c>
      <c r="E111" s="250">
        <v>538980648384.96002</v>
      </c>
      <c r="F111" s="251">
        <v>56746</v>
      </c>
      <c r="G111" s="250">
        <v>763071384.70999992</v>
      </c>
    </row>
    <row r="112" spans="1:7" ht="15.6" x14ac:dyDescent="0.3">
      <c r="A112" s="253" t="s">
        <v>16</v>
      </c>
      <c r="B112" s="249">
        <v>3779520</v>
      </c>
      <c r="C112" s="252">
        <v>2105011681707.47</v>
      </c>
      <c r="D112" s="249">
        <v>1261678</v>
      </c>
      <c r="E112" s="252">
        <v>616894003647.13</v>
      </c>
      <c r="F112" s="249">
        <v>55401</v>
      </c>
      <c r="G112" s="252">
        <v>706817359.50000012</v>
      </c>
    </row>
    <row r="113" spans="1:7" ht="15.6" x14ac:dyDescent="0.3">
      <c r="A113" s="253" t="s">
        <v>17</v>
      </c>
      <c r="B113" s="251">
        <v>3761144</v>
      </c>
      <c r="C113" s="250">
        <v>1704065879908.46</v>
      </c>
      <c r="D113" s="251">
        <v>1600975</v>
      </c>
      <c r="E113" s="250">
        <v>628143621905</v>
      </c>
      <c r="F113" s="251">
        <v>59722</v>
      </c>
      <c r="G113" s="250">
        <v>728379622.89999998</v>
      </c>
    </row>
    <row r="114" spans="1:7" ht="15.6" x14ac:dyDescent="0.3">
      <c r="A114" s="257" t="s">
        <v>18</v>
      </c>
      <c r="B114" s="259">
        <v>3504073</v>
      </c>
      <c r="C114" s="258">
        <v>1412077884266.8799</v>
      </c>
      <c r="D114" s="259">
        <v>1536024</v>
      </c>
      <c r="E114" s="258">
        <v>685525545185.22998</v>
      </c>
      <c r="F114" s="259">
        <v>64365</v>
      </c>
      <c r="G114" s="258">
        <v>572514562.26000011</v>
      </c>
    </row>
    <row r="115" spans="1:7" ht="15.6" x14ac:dyDescent="0.3">
      <c r="A115" s="257" t="s">
        <v>19</v>
      </c>
      <c r="B115" s="260">
        <v>3472594</v>
      </c>
      <c r="C115" s="261">
        <v>1439949924833.8501</v>
      </c>
      <c r="D115" s="260">
        <v>2047708</v>
      </c>
      <c r="E115" s="261">
        <v>797943727821.20996</v>
      </c>
      <c r="F115" s="260">
        <v>75793</v>
      </c>
      <c r="G115" s="261">
        <v>646641450.85000002</v>
      </c>
    </row>
    <row r="116" spans="1:7" ht="15.6" x14ac:dyDescent="0.3">
      <c r="A116" s="253" t="s">
        <v>20</v>
      </c>
      <c r="B116" s="249">
        <v>2343528</v>
      </c>
      <c r="C116" s="252">
        <v>1138533150508.05</v>
      </c>
      <c r="D116" s="249">
        <v>1394303</v>
      </c>
      <c r="E116" s="252">
        <v>736177624868.66003</v>
      </c>
      <c r="F116" s="249">
        <v>77366</v>
      </c>
      <c r="G116" s="252">
        <v>561716119.87</v>
      </c>
    </row>
    <row r="117" spans="1:7" ht="15.6" x14ac:dyDescent="0.3">
      <c r="A117" s="245" t="s">
        <v>138</v>
      </c>
      <c r="B117" s="249">
        <v>3685213</v>
      </c>
      <c r="C117" s="252">
        <v>1280614356494.49</v>
      </c>
      <c r="D117" s="249">
        <v>1309501</v>
      </c>
      <c r="E117" s="252">
        <v>654140220661</v>
      </c>
      <c r="F117" s="249">
        <v>91478</v>
      </c>
      <c r="G117" s="252">
        <v>591143295</v>
      </c>
    </row>
    <row r="118" spans="1:7" ht="15.6" x14ac:dyDescent="0.3">
      <c r="A118" s="245" t="s">
        <v>139</v>
      </c>
      <c r="B118" s="264">
        <v>3722839</v>
      </c>
      <c r="C118" s="265">
        <v>1304379672581.02</v>
      </c>
      <c r="D118" s="291">
        <v>1688011</v>
      </c>
      <c r="E118" s="265">
        <v>707687040057.72998</v>
      </c>
      <c r="F118" s="264">
        <v>113821</v>
      </c>
      <c r="G118" s="265">
        <v>443097997.72000003</v>
      </c>
    </row>
    <row r="119" spans="1:7" ht="15.6" x14ac:dyDescent="0.3">
      <c r="A119" s="245" t="s">
        <v>140</v>
      </c>
      <c r="B119" s="264">
        <v>3500669</v>
      </c>
      <c r="C119" s="265">
        <v>1642119695782.1599</v>
      </c>
      <c r="D119" s="264">
        <v>1670975</v>
      </c>
      <c r="E119" s="265">
        <v>726461635573.31995</v>
      </c>
      <c r="F119" s="264">
        <v>134717</v>
      </c>
      <c r="G119" s="265">
        <v>532968463.78000003</v>
      </c>
    </row>
    <row r="120" spans="1:7" ht="15.6" x14ac:dyDescent="0.3">
      <c r="A120" s="245" t="s">
        <v>141</v>
      </c>
      <c r="B120" s="284">
        <v>4149945</v>
      </c>
      <c r="C120" s="269">
        <v>1485521054126.79</v>
      </c>
      <c r="D120" s="292">
        <v>4476809</v>
      </c>
      <c r="E120" s="293">
        <v>2097783670163.4399</v>
      </c>
      <c r="F120" s="284">
        <v>198720</v>
      </c>
      <c r="G120" s="289">
        <v>810847490.36000001</v>
      </c>
    </row>
    <row r="121" spans="1:7" ht="15.6" x14ac:dyDescent="0.3">
      <c r="A121" s="245" t="s">
        <v>142</v>
      </c>
      <c r="B121" s="268">
        <v>4256877</v>
      </c>
      <c r="C121" s="269">
        <v>1408088924419.0601</v>
      </c>
      <c r="D121" s="292">
        <v>4278971</v>
      </c>
      <c r="E121" s="293">
        <v>2105285847071.1201</v>
      </c>
      <c r="F121" s="268">
        <v>203203</v>
      </c>
      <c r="G121" s="269">
        <v>800046590.46000004</v>
      </c>
    </row>
    <row r="122" spans="1:7" ht="15.6" x14ac:dyDescent="0.3">
      <c r="A122" s="245" t="s">
        <v>143</v>
      </c>
      <c r="B122" s="268">
        <v>4845739</v>
      </c>
      <c r="C122" s="269">
        <v>2056208654943.0801</v>
      </c>
      <c r="D122" s="292">
        <v>5103824</v>
      </c>
      <c r="E122" s="294">
        <v>1783882054221</v>
      </c>
      <c r="F122" s="268">
        <v>129048</v>
      </c>
      <c r="G122" s="289">
        <v>944311276</v>
      </c>
    </row>
    <row r="123" spans="1:7" ht="15.6" x14ac:dyDescent="0.3">
      <c r="A123" s="280"/>
      <c r="B123" s="280"/>
      <c r="C123" s="280"/>
      <c r="D123" s="280"/>
      <c r="E123" s="280"/>
      <c r="F123" s="280"/>
      <c r="G123" s="280"/>
    </row>
    <row r="124" spans="1:7" ht="15.6" x14ac:dyDescent="0.3">
      <c r="A124" s="295" t="s">
        <v>148</v>
      </c>
      <c r="B124" s="296"/>
      <c r="C124" s="297"/>
      <c r="D124" s="298"/>
      <c r="E124" s="299"/>
      <c r="F124" s="296"/>
      <c r="G124" s="280"/>
    </row>
    <row r="125" spans="1:7" ht="15.6" x14ac:dyDescent="0.3">
      <c r="A125" s="280" t="s">
        <v>145</v>
      </c>
      <c r="B125" s="280" t="s">
        <v>146</v>
      </c>
      <c r="C125" s="280"/>
      <c r="D125" s="280"/>
      <c r="E125" s="300"/>
      <c r="F125" s="301"/>
      <c r="G125" s="301"/>
    </row>
    <row r="126" spans="1:7" ht="15.6" x14ac:dyDescent="0.3">
      <c r="A126" s="280" t="s">
        <v>147</v>
      </c>
      <c r="B126" s="280"/>
      <c r="C126" s="280"/>
      <c r="D126" s="280"/>
      <c r="E126" s="280"/>
      <c r="F126" s="280"/>
      <c r="G126" s="280"/>
    </row>
  </sheetData>
  <mergeCells count="25">
    <mergeCell ref="B30:C30"/>
    <mergeCell ref="D30:E30"/>
    <mergeCell ref="F30:G30"/>
    <mergeCell ref="B44:C44"/>
    <mergeCell ref="D44:E44"/>
    <mergeCell ref="A1:G1"/>
    <mergeCell ref="B3:C3"/>
    <mergeCell ref="D3:E3"/>
    <mergeCell ref="F3:G3"/>
    <mergeCell ref="B17:C17"/>
    <mergeCell ref="D17:E17"/>
    <mergeCell ref="F17:G17"/>
    <mergeCell ref="A59:G59"/>
    <mergeCell ref="B61:C61"/>
    <mergeCell ref="D61:E61"/>
    <mergeCell ref="F61:G61"/>
    <mergeCell ref="B77:C77"/>
    <mergeCell ref="D77:E77"/>
    <mergeCell ref="F77:G77"/>
    <mergeCell ref="B93:C93"/>
    <mergeCell ref="D93:E93"/>
    <mergeCell ref="F93:G93"/>
    <mergeCell ref="B109:C109"/>
    <mergeCell ref="D109:E109"/>
    <mergeCell ref="F109:G109"/>
  </mergeCells>
  <pageMargins left="0.7" right="0.7" top="0.75" bottom="0.75" header="0.3" footer="0.3"/>
  <pageSetup scale="62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65"/>
  <sheetViews>
    <sheetView view="pageBreakPreview" zoomScale="80" zoomScaleNormal="100" zoomScaleSheetLayoutView="80" workbookViewId="0">
      <selection activeCell="A7" sqref="A7"/>
    </sheetView>
  </sheetViews>
  <sheetFormatPr defaultRowHeight="14.4" x14ac:dyDescent="0.3"/>
  <cols>
    <col min="1" max="1" width="55.5546875" customWidth="1"/>
    <col min="2" max="8" width="13.77734375" bestFit="1" customWidth="1"/>
  </cols>
  <sheetData>
    <row r="1" spans="1:8" ht="22.8" x14ac:dyDescent="0.4">
      <c r="A1" s="361" t="s">
        <v>97</v>
      </c>
      <c r="B1" s="62"/>
      <c r="C1" s="62"/>
      <c r="D1" s="62"/>
      <c r="E1" s="62"/>
      <c r="F1" s="62"/>
      <c r="G1" s="62"/>
      <c r="H1" s="62"/>
    </row>
    <row r="2" spans="1:8" ht="23.4" thickBot="1" x14ac:dyDescent="0.45">
      <c r="A2" s="361" t="s">
        <v>21</v>
      </c>
      <c r="B2" s="87" t="s">
        <v>98</v>
      </c>
      <c r="C2" s="87" t="s">
        <v>98</v>
      </c>
      <c r="D2" s="87" t="s">
        <v>98</v>
      </c>
      <c r="E2" s="87" t="s">
        <v>98</v>
      </c>
      <c r="F2" s="87" t="s">
        <v>98</v>
      </c>
      <c r="G2" s="87" t="s">
        <v>98</v>
      </c>
      <c r="H2" s="87" t="s">
        <v>98</v>
      </c>
    </row>
    <row r="3" spans="1:8" s="66" customFormat="1" ht="20.25" customHeight="1" x14ac:dyDescent="0.3">
      <c r="A3" s="63"/>
      <c r="B3" s="64">
        <v>43435</v>
      </c>
      <c r="C3" s="64">
        <v>43466</v>
      </c>
      <c r="D3" s="64">
        <v>43497</v>
      </c>
      <c r="E3" s="64">
        <v>43525</v>
      </c>
      <c r="F3" s="64">
        <v>43556</v>
      </c>
      <c r="G3" s="64">
        <v>43586</v>
      </c>
      <c r="H3" s="65">
        <v>43617</v>
      </c>
    </row>
    <row r="4" spans="1:8" s="123" customFormat="1" ht="20.25" customHeight="1" x14ac:dyDescent="0.3">
      <c r="A4" s="358"/>
      <c r="B4" s="359" t="s">
        <v>85</v>
      </c>
      <c r="C4" s="359"/>
      <c r="D4" s="359"/>
      <c r="E4" s="359" t="s">
        <v>99</v>
      </c>
      <c r="F4" s="359"/>
      <c r="G4" s="359"/>
      <c r="H4" s="360" t="s">
        <v>100</v>
      </c>
    </row>
    <row r="5" spans="1:8" s="66" customFormat="1" ht="20.25" customHeight="1" x14ac:dyDescent="0.35">
      <c r="A5" s="357" t="s">
        <v>22</v>
      </c>
      <c r="B5" s="67">
        <v>27574319.408076886</v>
      </c>
      <c r="C5" s="67">
        <v>28652344.401469663</v>
      </c>
      <c r="D5" s="67">
        <v>30520863.138087921</v>
      </c>
      <c r="E5" s="67">
        <v>31736895.75395555</v>
      </c>
      <c r="F5" s="67">
        <v>32891837.786216397</v>
      </c>
      <c r="G5" s="67">
        <v>32164850.82877367</v>
      </c>
      <c r="H5" s="68">
        <v>32332626.732793909</v>
      </c>
    </row>
    <row r="6" spans="1:8" s="66" customFormat="1" ht="20.25" customHeight="1" x14ac:dyDescent="0.3">
      <c r="A6" s="69" t="s">
        <v>23</v>
      </c>
      <c r="B6" s="71">
        <v>4866094.4402061999</v>
      </c>
      <c r="C6" s="71">
        <v>5705553.5465870099</v>
      </c>
      <c r="D6" s="71">
        <v>6355285.1163502298</v>
      </c>
      <c r="E6" s="71">
        <v>7742158.5471435105</v>
      </c>
      <c r="F6" s="71">
        <v>8003857.6951858914</v>
      </c>
      <c r="G6" s="71">
        <v>7311920.2936477084</v>
      </c>
      <c r="H6" s="72">
        <v>7581492.5333577478</v>
      </c>
    </row>
    <row r="7" spans="1:8" s="66" customFormat="1" ht="20.25" customHeight="1" x14ac:dyDescent="0.3">
      <c r="A7" s="70" t="s">
        <v>24</v>
      </c>
      <c r="B7" s="71">
        <v>342214.28501151875</v>
      </c>
      <c r="C7" s="71">
        <v>1440677.2960962001</v>
      </c>
      <c r="D7" s="71">
        <v>1847764.3530698689</v>
      </c>
      <c r="E7" s="71">
        <v>3215423.5063410904</v>
      </c>
      <c r="F7" s="71">
        <v>3268535.77355434</v>
      </c>
      <c r="G7" s="71">
        <v>2706883.9180489881</v>
      </c>
      <c r="H7" s="72">
        <v>2754064.2185826283</v>
      </c>
    </row>
    <row r="8" spans="1:8" s="66" customFormat="1" ht="20.25" customHeight="1" x14ac:dyDescent="0.3">
      <c r="A8" s="70" t="s">
        <v>25</v>
      </c>
      <c r="B8" s="71">
        <v>4372793.4676118903</v>
      </c>
      <c r="C8" s="71">
        <v>4128817.4155424302</v>
      </c>
      <c r="D8" s="71">
        <v>4354662.9166249903</v>
      </c>
      <c r="E8" s="71">
        <v>4369318.9936325895</v>
      </c>
      <c r="F8" s="71">
        <v>4552465.2858303795</v>
      </c>
      <c r="G8" s="71">
        <v>4418760.2364798496</v>
      </c>
      <c r="H8" s="72">
        <v>4562911.2573306998</v>
      </c>
    </row>
    <row r="9" spans="1:8" s="66" customFormat="1" ht="20.25" customHeight="1" x14ac:dyDescent="0.3">
      <c r="A9" s="70" t="s">
        <v>26</v>
      </c>
      <c r="B9" s="71">
        <v>120802.84026373998</v>
      </c>
      <c r="C9" s="71">
        <v>103895.86904430001</v>
      </c>
      <c r="D9" s="71">
        <v>122217.46466833999</v>
      </c>
      <c r="E9" s="71">
        <v>125943.7073128</v>
      </c>
      <c r="F9" s="71">
        <v>149299.02531564998</v>
      </c>
      <c r="G9" s="71">
        <v>151586.67057168001</v>
      </c>
      <c r="H9" s="72">
        <v>229573.89010918999</v>
      </c>
    </row>
    <row r="10" spans="1:8" s="66" customFormat="1" ht="20.25" customHeight="1" x14ac:dyDescent="0.3">
      <c r="A10" s="70" t="s">
        <v>27</v>
      </c>
      <c r="B10" s="71">
        <v>0</v>
      </c>
      <c r="C10" s="71">
        <v>0</v>
      </c>
      <c r="D10" s="71">
        <v>0</v>
      </c>
      <c r="E10" s="71">
        <v>0</v>
      </c>
      <c r="F10" s="71">
        <v>0</v>
      </c>
      <c r="G10" s="71">
        <v>0</v>
      </c>
      <c r="H10" s="72">
        <v>0</v>
      </c>
    </row>
    <row r="11" spans="1:8" s="66" customFormat="1" ht="20.25" customHeight="1" x14ac:dyDescent="0.3">
      <c r="A11" s="70" t="s">
        <v>28</v>
      </c>
      <c r="B11" s="71">
        <v>7426.9489305500001</v>
      </c>
      <c r="C11" s="71">
        <v>6764.2742305399997</v>
      </c>
      <c r="D11" s="71">
        <v>5002.6847096299998</v>
      </c>
      <c r="E11" s="71">
        <v>5495.50130524</v>
      </c>
      <c r="F11" s="71">
        <v>6952.8560386399995</v>
      </c>
      <c r="G11" s="71">
        <v>6952.8560386399995</v>
      </c>
      <c r="H11" s="72">
        <v>7206.5548266800006</v>
      </c>
    </row>
    <row r="12" spans="1:8" s="66" customFormat="1" ht="20.25" customHeight="1" x14ac:dyDescent="0.3">
      <c r="A12" s="70" t="s">
        <v>29</v>
      </c>
      <c r="B12" s="71">
        <v>22856.898388500002</v>
      </c>
      <c r="C12" s="71">
        <v>25398.691673540001</v>
      </c>
      <c r="D12" s="71">
        <v>25637.697277400897</v>
      </c>
      <c r="E12" s="71">
        <v>25976.838551790002</v>
      </c>
      <c r="F12" s="71">
        <v>26604.754446882198</v>
      </c>
      <c r="G12" s="71">
        <v>27736.612508549999</v>
      </c>
      <c r="H12" s="72">
        <v>27736.612508549999</v>
      </c>
    </row>
    <row r="13" spans="1:8" s="66" customFormat="1" ht="20.25" customHeight="1" x14ac:dyDescent="0.3">
      <c r="A13" s="73"/>
      <c r="B13" s="71"/>
      <c r="C13" s="71"/>
      <c r="D13" s="71"/>
      <c r="E13" s="71"/>
      <c r="F13" s="71"/>
      <c r="G13" s="71"/>
      <c r="H13" s="72"/>
    </row>
    <row r="14" spans="1:8" s="66" customFormat="1" ht="20.25" customHeight="1" x14ac:dyDescent="0.3">
      <c r="A14" s="69" t="s">
        <v>30</v>
      </c>
      <c r="B14" s="71">
        <v>22708224.967870686</v>
      </c>
      <c r="C14" s="71">
        <v>22946790.854882654</v>
      </c>
      <c r="D14" s="71">
        <v>24165578.021737691</v>
      </c>
      <c r="E14" s="71">
        <v>23994737.206812039</v>
      </c>
      <c r="F14" s="71">
        <v>24887980.091030505</v>
      </c>
      <c r="G14" s="71">
        <v>24852930.53512596</v>
      </c>
      <c r="H14" s="72">
        <v>24751134.199436162</v>
      </c>
    </row>
    <row r="15" spans="1:8" s="66" customFormat="1" ht="20.25" customHeight="1" x14ac:dyDescent="0.3">
      <c r="A15" s="70" t="s">
        <v>24</v>
      </c>
      <c r="B15" s="74">
        <v>6574674.4847711911</v>
      </c>
      <c r="C15" s="74">
        <v>6703142.161676201</v>
      </c>
      <c r="D15" s="74">
        <v>7737445.5789160309</v>
      </c>
      <c r="E15" s="74">
        <v>7678570.9227458294</v>
      </c>
      <c r="F15" s="74">
        <v>8656135.5901916213</v>
      </c>
      <c r="G15" s="74">
        <v>8505979.2671695706</v>
      </c>
      <c r="H15" s="75">
        <v>8504880.8684335314</v>
      </c>
    </row>
    <row r="16" spans="1:8" s="66" customFormat="1" ht="20.25" customHeight="1" x14ac:dyDescent="0.3">
      <c r="A16" s="70" t="s">
        <v>25</v>
      </c>
      <c r="B16" s="74">
        <v>15438603.86989036</v>
      </c>
      <c r="C16" s="74">
        <v>15546054.236525809</v>
      </c>
      <c r="D16" s="74">
        <v>15736062.893173164</v>
      </c>
      <c r="E16" s="74">
        <v>15554214.954555752</v>
      </c>
      <c r="F16" s="74">
        <v>15478838.602652173</v>
      </c>
      <c r="G16" s="74">
        <v>15589310.342682552</v>
      </c>
      <c r="H16" s="75">
        <v>15461318.861535883</v>
      </c>
    </row>
    <row r="17" spans="1:8" s="66" customFormat="1" ht="20.25" customHeight="1" x14ac:dyDescent="0.3">
      <c r="A17" s="70" t="s">
        <v>26</v>
      </c>
      <c r="B17" s="74">
        <v>229603.15753807002</v>
      </c>
      <c r="C17" s="74">
        <v>236004.97403564001</v>
      </c>
      <c r="D17" s="74">
        <v>242282.71248616997</v>
      </c>
      <c r="E17" s="74">
        <v>274536.34736230999</v>
      </c>
      <c r="F17" s="74">
        <v>270793.65454933001</v>
      </c>
      <c r="G17" s="74">
        <v>276186.29751043004</v>
      </c>
      <c r="H17" s="75">
        <v>269224.30807302997</v>
      </c>
    </row>
    <row r="18" spans="1:8" s="66" customFormat="1" ht="20.25" customHeight="1" x14ac:dyDescent="0.3">
      <c r="A18" s="70" t="s">
        <v>27</v>
      </c>
      <c r="B18" s="74">
        <v>56127.303530849989</v>
      </c>
      <c r="C18" s="74">
        <v>66317.053890440002</v>
      </c>
      <c r="D18" s="74">
        <v>66089.106024280001</v>
      </c>
      <c r="E18" s="74">
        <v>64172.781351509999</v>
      </c>
      <c r="F18" s="74">
        <v>67662.926400030003</v>
      </c>
      <c r="G18" s="74">
        <v>78687.948665399992</v>
      </c>
      <c r="H18" s="75">
        <v>83435.673141949985</v>
      </c>
    </row>
    <row r="19" spans="1:8" s="66" customFormat="1" ht="20.25" customHeight="1" x14ac:dyDescent="0.3">
      <c r="A19" s="70" t="s">
        <v>28</v>
      </c>
      <c r="B19" s="74">
        <v>169466.2785669</v>
      </c>
      <c r="C19" s="74">
        <v>147394.88808426997</v>
      </c>
      <c r="D19" s="74">
        <v>145029.74502540997</v>
      </c>
      <c r="E19" s="74">
        <v>158794.58560267999</v>
      </c>
      <c r="F19" s="74">
        <v>151435.82205009999</v>
      </c>
      <c r="G19" s="74">
        <v>151435.82205009999</v>
      </c>
      <c r="H19" s="75">
        <v>180943.63120385999</v>
      </c>
    </row>
    <row r="20" spans="1:8" s="66" customFormat="1" ht="20.25" customHeight="1" x14ac:dyDescent="0.3">
      <c r="A20" s="70" t="s">
        <v>29</v>
      </c>
      <c r="B20" s="74">
        <v>239749.87357331408</v>
      </c>
      <c r="C20" s="74">
        <v>247877.54067029402</v>
      </c>
      <c r="D20" s="74">
        <v>238667.98611263675</v>
      </c>
      <c r="E20" s="74">
        <v>264447.61519395787</v>
      </c>
      <c r="F20" s="74">
        <v>263113.49518725247</v>
      </c>
      <c r="G20" s="74">
        <v>251330.85704791243</v>
      </c>
      <c r="H20" s="75">
        <v>251330.85704791243</v>
      </c>
    </row>
    <row r="21" spans="1:8" s="66" customFormat="1" ht="20.25" customHeight="1" x14ac:dyDescent="0.3">
      <c r="A21" s="76" t="s">
        <v>31</v>
      </c>
      <c r="B21" s="71">
        <v>1553644.7900506998</v>
      </c>
      <c r="C21" s="71">
        <v>1551639.6116680901</v>
      </c>
      <c r="D21" s="71">
        <v>1578199.7851819401</v>
      </c>
      <c r="E21" s="71">
        <v>1618854.4492017601</v>
      </c>
      <c r="F21" s="71">
        <v>1618036.7162109702</v>
      </c>
      <c r="G21" s="71">
        <v>1582677.8374159099</v>
      </c>
      <c r="H21" s="72">
        <v>1595805.35486156</v>
      </c>
    </row>
    <row r="22" spans="1:8" s="66" customFormat="1" ht="20.25" customHeight="1" x14ac:dyDescent="0.3">
      <c r="A22" s="77" t="s">
        <v>24</v>
      </c>
      <c r="B22" s="71">
        <v>656531.37315168011</v>
      </c>
      <c r="C22" s="71">
        <v>660731.37315168011</v>
      </c>
      <c r="D22" s="71">
        <v>662131.37315168011</v>
      </c>
      <c r="E22" s="71">
        <v>716674.05465853005</v>
      </c>
      <c r="F22" s="71">
        <v>719474.05465853005</v>
      </c>
      <c r="G22" s="71">
        <v>719474.05465853005</v>
      </c>
      <c r="H22" s="72">
        <v>719474.05465853005</v>
      </c>
    </row>
    <row r="23" spans="1:8" s="66" customFormat="1" ht="20.25" customHeight="1" x14ac:dyDescent="0.3">
      <c r="A23" s="77" t="s">
        <v>25</v>
      </c>
      <c r="B23" s="71">
        <v>885257.07928626984</v>
      </c>
      <c r="C23" s="71">
        <v>867183.87020766002</v>
      </c>
      <c r="D23" s="71">
        <v>891537.63214170013</v>
      </c>
      <c r="E23" s="71">
        <v>877248.79708366992</v>
      </c>
      <c r="F23" s="71">
        <v>870751.45281105023</v>
      </c>
      <c r="G23" s="71">
        <v>827288.28735998995</v>
      </c>
      <c r="H23" s="72">
        <v>838406.86512164015</v>
      </c>
    </row>
    <row r="24" spans="1:8" s="66" customFormat="1" ht="20.25" customHeight="1" x14ac:dyDescent="0.3">
      <c r="A24" s="77" t="s">
        <v>26</v>
      </c>
      <c r="B24" s="71">
        <v>1681.8362870000001</v>
      </c>
      <c r="C24" s="71">
        <v>1699.8669829999999</v>
      </c>
      <c r="D24" s="71">
        <v>1620.3590260000001</v>
      </c>
      <c r="E24" s="71">
        <v>1621.1765969999999</v>
      </c>
      <c r="F24" s="71">
        <v>994.07500000000005</v>
      </c>
      <c r="G24" s="71">
        <v>1008.861656</v>
      </c>
      <c r="H24" s="72">
        <v>1020.6013400000001</v>
      </c>
    </row>
    <row r="25" spans="1:8" s="66" customFormat="1" ht="20.25" customHeight="1" x14ac:dyDescent="0.3">
      <c r="A25" s="77" t="s">
        <v>27</v>
      </c>
      <c r="B25" s="71">
        <v>10165.012060569999</v>
      </c>
      <c r="C25" s="71">
        <v>22015.012060569999</v>
      </c>
      <c r="D25" s="71">
        <v>22900.93159738</v>
      </c>
      <c r="E25" s="71">
        <v>23300.93159738</v>
      </c>
      <c r="F25" s="71">
        <v>26807.64447621</v>
      </c>
      <c r="G25" s="71">
        <v>34897.14447621</v>
      </c>
      <c r="H25" s="72">
        <v>36894.344476209997</v>
      </c>
    </row>
    <row r="26" spans="1:8" s="66" customFormat="1" ht="20.25" customHeight="1" x14ac:dyDescent="0.3">
      <c r="A26" s="77" t="s">
        <v>28</v>
      </c>
      <c r="B26" s="71">
        <v>9.4892651800000003</v>
      </c>
      <c r="C26" s="71">
        <v>9.4892651800000003</v>
      </c>
      <c r="D26" s="71">
        <v>9.4892651800000003</v>
      </c>
      <c r="E26" s="71">
        <v>9.4892651800000003</v>
      </c>
      <c r="F26" s="71">
        <v>9.4892651800000003</v>
      </c>
      <c r="G26" s="71">
        <v>9.4892651800000003</v>
      </c>
      <c r="H26" s="72">
        <v>9.4892651800000003</v>
      </c>
    </row>
    <row r="27" spans="1:8" s="66" customFormat="1" ht="20.25" customHeight="1" x14ac:dyDescent="0.3">
      <c r="A27" s="77" t="s">
        <v>29</v>
      </c>
      <c r="B27" s="71">
        <v>0</v>
      </c>
      <c r="C27" s="71">
        <v>0</v>
      </c>
      <c r="D27" s="71">
        <v>0</v>
      </c>
      <c r="E27" s="71">
        <v>0</v>
      </c>
      <c r="F27" s="71">
        <v>0</v>
      </c>
      <c r="G27" s="71">
        <v>0</v>
      </c>
      <c r="H27" s="72">
        <v>0</v>
      </c>
    </row>
    <row r="28" spans="1:8" s="66" customFormat="1" ht="20.25" customHeight="1" x14ac:dyDescent="0.3">
      <c r="A28" s="76" t="s">
        <v>32</v>
      </c>
      <c r="B28" s="71">
        <v>44859.4342473</v>
      </c>
      <c r="C28" s="71">
        <v>139561.64190578001</v>
      </c>
      <c r="D28" s="71">
        <v>222783.52666795999</v>
      </c>
      <c r="E28" s="71">
        <v>91109.524799999999</v>
      </c>
      <c r="F28" s="71">
        <v>102804.5601423</v>
      </c>
      <c r="G28" s="71">
        <v>68470.2488342</v>
      </c>
      <c r="H28" s="72">
        <v>44565.907782839997</v>
      </c>
    </row>
    <row r="29" spans="1:8" s="66" customFormat="1" ht="20.25" customHeight="1" x14ac:dyDescent="0.3">
      <c r="A29" s="77" t="s">
        <v>24</v>
      </c>
      <c r="B29" s="71">
        <v>44859.4342473</v>
      </c>
      <c r="C29" s="71">
        <v>139561.64190578001</v>
      </c>
      <c r="D29" s="71">
        <v>222783.52666795999</v>
      </c>
      <c r="E29" s="71">
        <v>91109.524799999999</v>
      </c>
      <c r="F29" s="71">
        <v>102804.5601423</v>
      </c>
      <c r="G29" s="71">
        <v>68470.2488342</v>
      </c>
      <c r="H29" s="72">
        <v>44565.907782839997</v>
      </c>
    </row>
    <row r="30" spans="1:8" s="66" customFormat="1" ht="20.25" customHeight="1" x14ac:dyDescent="0.3">
      <c r="A30" s="77" t="s">
        <v>25</v>
      </c>
      <c r="B30" s="71">
        <v>0</v>
      </c>
      <c r="C30" s="71">
        <v>0</v>
      </c>
      <c r="D30" s="71">
        <v>0</v>
      </c>
      <c r="E30" s="71">
        <v>0</v>
      </c>
      <c r="F30" s="71">
        <v>0</v>
      </c>
      <c r="G30" s="71">
        <v>0</v>
      </c>
      <c r="H30" s="72">
        <v>0</v>
      </c>
    </row>
    <row r="31" spans="1:8" s="66" customFormat="1" ht="20.25" customHeight="1" x14ac:dyDescent="0.3">
      <c r="A31" s="77" t="s">
        <v>26</v>
      </c>
      <c r="B31" s="71">
        <v>0</v>
      </c>
      <c r="C31" s="71">
        <v>0</v>
      </c>
      <c r="D31" s="71">
        <v>0</v>
      </c>
      <c r="E31" s="71">
        <v>0</v>
      </c>
      <c r="F31" s="71">
        <v>0</v>
      </c>
      <c r="G31" s="71">
        <v>0</v>
      </c>
      <c r="H31" s="72">
        <v>0</v>
      </c>
    </row>
    <row r="32" spans="1:8" s="66" customFormat="1" ht="20.25" customHeight="1" x14ac:dyDescent="0.3">
      <c r="A32" s="77" t="s">
        <v>27</v>
      </c>
      <c r="B32" s="71">
        <v>0</v>
      </c>
      <c r="C32" s="71">
        <v>0</v>
      </c>
      <c r="D32" s="71">
        <v>0</v>
      </c>
      <c r="E32" s="71">
        <v>0</v>
      </c>
      <c r="F32" s="71">
        <v>0</v>
      </c>
      <c r="G32" s="71">
        <v>0</v>
      </c>
      <c r="H32" s="72">
        <v>0</v>
      </c>
    </row>
    <row r="33" spans="1:8" s="66" customFormat="1" ht="20.25" customHeight="1" x14ac:dyDescent="0.3">
      <c r="A33" s="77" t="s">
        <v>28</v>
      </c>
      <c r="B33" s="71">
        <v>0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H33" s="72">
        <v>0</v>
      </c>
    </row>
    <row r="34" spans="1:8" s="66" customFormat="1" ht="20.25" customHeight="1" x14ac:dyDescent="0.3">
      <c r="A34" s="77" t="s">
        <v>29</v>
      </c>
      <c r="B34" s="71">
        <v>0</v>
      </c>
      <c r="C34" s="71">
        <v>0</v>
      </c>
      <c r="D34" s="71">
        <v>0</v>
      </c>
      <c r="E34" s="71">
        <v>0</v>
      </c>
      <c r="F34" s="71">
        <v>0</v>
      </c>
      <c r="G34" s="71">
        <v>0</v>
      </c>
      <c r="H34" s="72">
        <v>0</v>
      </c>
    </row>
    <row r="35" spans="1:8" s="66" customFormat="1" ht="20.25" customHeight="1" x14ac:dyDescent="0.3">
      <c r="A35" s="76" t="s">
        <v>33</v>
      </c>
      <c r="B35" s="71">
        <v>21109720.743572686</v>
      </c>
      <c r="C35" s="71">
        <v>21255589.601308782</v>
      </c>
      <c r="D35" s="71">
        <v>22364594.709887788</v>
      </c>
      <c r="E35" s="71">
        <v>22284773.232810281</v>
      </c>
      <c r="F35" s="71">
        <v>23167138.814677238</v>
      </c>
      <c r="G35" s="71">
        <v>23201782.448875856</v>
      </c>
      <c r="H35" s="72">
        <v>23110762.936791763</v>
      </c>
    </row>
    <row r="36" spans="1:8" s="66" customFormat="1" ht="20.25" customHeight="1" x14ac:dyDescent="0.3">
      <c r="A36" s="77" t="s">
        <v>34</v>
      </c>
      <c r="B36" s="71">
        <v>5873283.6773722107</v>
      </c>
      <c r="C36" s="71">
        <v>5902849.1466187406</v>
      </c>
      <c r="D36" s="71">
        <v>6852530.6790963905</v>
      </c>
      <c r="E36" s="71">
        <v>6870787.3432872994</v>
      </c>
      <c r="F36" s="71">
        <v>7833856.975390791</v>
      </c>
      <c r="G36" s="71">
        <v>7718034.9636768401</v>
      </c>
      <c r="H36" s="72">
        <v>7740840.9059921606</v>
      </c>
    </row>
    <row r="37" spans="1:8" s="66" customFormat="1" ht="20.25" customHeight="1" x14ac:dyDescent="0.3">
      <c r="A37" s="77" t="s">
        <v>25</v>
      </c>
      <c r="B37" s="71">
        <v>14553346.79060409</v>
      </c>
      <c r="C37" s="71">
        <v>14678870.366318149</v>
      </c>
      <c r="D37" s="71">
        <v>14844525.261031464</v>
      </c>
      <c r="E37" s="71">
        <v>14676966.157472081</v>
      </c>
      <c r="F37" s="71">
        <v>14608087.149841122</v>
      </c>
      <c r="G37" s="71">
        <v>14762022.055322561</v>
      </c>
      <c r="H37" s="72">
        <v>14622911.996414242</v>
      </c>
    </row>
    <row r="38" spans="1:8" s="66" customFormat="1" ht="20.25" customHeight="1" x14ac:dyDescent="0.3">
      <c r="A38" s="77" t="s">
        <v>26</v>
      </c>
      <c r="B38" s="71">
        <v>227921.32125107001</v>
      </c>
      <c r="C38" s="71">
        <v>234305.10705264003</v>
      </c>
      <c r="D38" s="71">
        <v>240662.35346016998</v>
      </c>
      <c r="E38" s="71">
        <v>272915.17076531</v>
      </c>
      <c r="F38" s="71">
        <v>269799.57954933</v>
      </c>
      <c r="G38" s="71">
        <v>275177.43585443002</v>
      </c>
      <c r="H38" s="72">
        <v>268203.70673302998</v>
      </c>
    </row>
    <row r="39" spans="1:8" s="66" customFormat="1" ht="20.25" customHeight="1" x14ac:dyDescent="0.3">
      <c r="A39" s="77" t="s">
        <v>27</v>
      </c>
      <c r="B39" s="71">
        <v>45962.29147027999</v>
      </c>
      <c r="C39" s="71">
        <v>44302.041829870002</v>
      </c>
      <c r="D39" s="71">
        <v>43188.174426900005</v>
      </c>
      <c r="E39" s="71">
        <v>40871.849754129995</v>
      </c>
      <c r="F39" s="71">
        <v>40855.28192382001</v>
      </c>
      <c r="G39" s="71">
        <v>43790.804189189992</v>
      </c>
      <c r="H39" s="72">
        <v>46541.328665739988</v>
      </c>
    </row>
    <row r="40" spans="1:8" s="66" customFormat="1" ht="20.25" customHeight="1" x14ac:dyDescent="0.3">
      <c r="A40" s="77" t="s">
        <v>28</v>
      </c>
      <c r="B40" s="71">
        <v>169456.78930172001</v>
      </c>
      <c r="C40" s="71">
        <v>147385.39881908998</v>
      </c>
      <c r="D40" s="71">
        <v>145020.25576022998</v>
      </c>
      <c r="E40" s="71">
        <v>158785.0963375</v>
      </c>
      <c r="F40" s="71">
        <v>151426.33278492</v>
      </c>
      <c r="G40" s="71">
        <v>151426.33278492</v>
      </c>
      <c r="H40" s="72">
        <v>180934.14193868</v>
      </c>
    </row>
    <row r="41" spans="1:8" s="66" customFormat="1" ht="20.25" customHeight="1" x14ac:dyDescent="0.3">
      <c r="A41" s="77" t="s">
        <v>29</v>
      </c>
      <c r="B41" s="71">
        <v>239749.87357331408</v>
      </c>
      <c r="C41" s="71">
        <v>247877.54067029402</v>
      </c>
      <c r="D41" s="71">
        <v>238667.98611263675</v>
      </c>
      <c r="E41" s="71">
        <v>264447.61519395787</v>
      </c>
      <c r="F41" s="71">
        <v>263113.49518725247</v>
      </c>
      <c r="G41" s="71">
        <v>251330.85704791243</v>
      </c>
      <c r="H41" s="72">
        <v>251330.85704791243</v>
      </c>
    </row>
    <row r="42" spans="1:8" s="355" customFormat="1" ht="20.25" customHeight="1" x14ac:dyDescent="0.3">
      <c r="A42" s="352"/>
      <c r="B42" s="353"/>
      <c r="C42" s="353"/>
      <c r="D42" s="353"/>
      <c r="E42" s="353"/>
      <c r="F42" s="353"/>
      <c r="G42" s="353"/>
      <c r="H42" s="354"/>
    </row>
    <row r="43" spans="1:8" s="66" customFormat="1" ht="20.25" customHeight="1" thickBot="1" x14ac:dyDescent="0.45">
      <c r="A43" s="356" t="s">
        <v>43</v>
      </c>
      <c r="B43" s="71"/>
      <c r="C43" s="71"/>
      <c r="D43" s="71"/>
      <c r="E43" s="71"/>
      <c r="F43" s="71"/>
      <c r="G43" s="71"/>
      <c r="H43" s="72"/>
    </row>
    <row r="44" spans="1:8" s="66" customFormat="1" ht="20.25" customHeight="1" x14ac:dyDescent="0.4">
      <c r="A44" s="356"/>
      <c r="B44" s="64">
        <v>43435</v>
      </c>
      <c r="C44" s="64">
        <v>43466</v>
      </c>
      <c r="D44" s="64">
        <v>43497</v>
      </c>
      <c r="E44" s="64">
        <v>43525</v>
      </c>
      <c r="F44" s="64">
        <v>43556</v>
      </c>
      <c r="G44" s="64">
        <v>43586</v>
      </c>
      <c r="H44" s="65">
        <v>43617</v>
      </c>
    </row>
    <row r="45" spans="1:8" s="66" customFormat="1" ht="20.25" customHeight="1" x14ac:dyDescent="0.4">
      <c r="A45" s="356"/>
      <c r="B45" s="359" t="s">
        <v>85</v>
      </c>
      <c r="C45" s="359"/>
      <c r="D45" s="359"/>
      <c r="E45" s="359" t="s">
        <v>99</v>
      </c>
      <c r="F45" s="359"/>
      <c r="G45" s="359"/>
      <c r="H45" s="360" t="s">
        <v>100</v>
      </c>
    </row>
    <row r="46" spans="1:8" s="66" customFormat="1" ht="20.25" customHeight="1" x14ac:dyDescent="0.3">
      <c r="A46" s="69" t="s">
        <v>35</v>
      </c>
      <c r="B46" s="71">
        <v>9839582.3464557882</v>
      </c>
      <c r="C46" s="71">
        <v>9401819.7226721626</v>
      </c>
      <c r="D46" s="71">
        <v>9189598.7242535688</v>
      </c>
      <c r="E46" s="71">
        <v>9163264.9799158257</v>
      </c>
      <c r="F46" s="71">
        <v>9539068.743583357</v>
      </c>
      <c r="G46" s="71">
        <v>9675955.2653128877</v>
      </c>
      <c r="H46" s="72">
        <v>9508026.6979025342</v>
      </c>
    </row>
    <row r="47" spans="1:8" s="66" customFormat="1" ht="20.25" customHeight="1" x14ac:dyDescent="0.3">
      <c r="A47" s="78" t="s">
        <v>36</v>
      </c>
      <c r="B47" s="71">
        <v>3115229.2964959</v>
      </c>
      <c r="C47" s="71">
        <v>2797185.36251387</v>
      </c>
      <c r="D47" s="71">
        <v>2601126.9917637603</v>
      </c>
      <c r="E47" s="71">
        <v>2724810.2648677202</v>
      </c>
      <c r="F47" s="71">
        <v>3278972.62100913</v>
      </c>
      <c r="G47" s="71">
        <v>3062019.1885065194</v>
      </c>
      <c r="H47" s="72">
        <v>3070845.8836532105</v>
      </c>
    </row>
    <row r="48" spans="1:8" s="66" customFormat="1" ht="20.25" customHeight="1" x14ac:dyDescent="0.3">
      <c r="A48" s="79" t="s">
        <v>37</v>
      </c>
      <c r="B48" s="80"/>
      <c r="C48" s="80"/>
      <c r="D48" s="80"/>
      <c r="E48" s="80"/>
      <c r="F48" s="80"/>
      <c r="G48" s="80"/>
      <c r="H48" s="81"/>
    </row>
    <row r="49" spans="1:8" s="66" customFormat="1" ht="20.25" customHeight="1" x14ac:dyDescent="0.3">
      <c r="A49" s="77" t="s">
        <v>38</v>
      </c>
      <c r="B49" s="71">
        <v>6608651.9240258913</v>
      </c>
      <c r="C49" s="71">
        <v>6467591.3155007102</v>
      </c>
      <c r="D49" s="71">
        <v>6452346.98304608</v>
      </c>
      <c r="E49" s="71">
        <v>6306461.9433744904</v>
      </c>
      <c r="F49" s="71">
        <v>6136636.9972162703</v>
      </c>
      <c r="G49" s="71">
        <v>6484490.9380217511</v>
      </c>
      <c r="H49" s="72">
        <v>6318461.336834549</v>
      </c>
    </row>
    <row r="50" spans="1:8" s="66" customFormat="1" ht="20.25" customHeight="1" x14ac:dyDescent="0.3">
      <c r="A50" s="77" t="s">
        <v>39</v>
      </c>
      <c r="B50" s="71">
        <v>29657.79076014</v>
      </c>
      <c r="C50" s="71">
        <v>44177.427391109995</v>
      </c>
      <c r="D50" s="71">
        <v>46541.250616409998</v>
      </c>
      <c r="E50" s="71">
        <v>42951.824734449998</v>
      </c>
      <c r="F50" s="71">
        <v>30135.917021259997</v>
      </c>
      <c r="G50" s="71">
        <v>40767.082584409996</v>
      </c>
      <c r="H50" s="72">
        <v>27662.746531770001</v>
      </c>
    </row>
    <row r="51" spans="1:8" s="66" customFormat="1" ht="20.25" customHeight="1" x14ac:dyDescent="0.3">
      <c r="A51" s="77" t="s">
        <v>40</v>
      </c>
      <c r="B51" s="71">
        <v>0</v>
      </c>
      <c r="C51" s="71">
        <v>0</v>
      </c>
      <c r="D51" s="71">
        <v>0</v>
      </c>
      <c r="E51" s="71">
        <v>0</v>
      </c>
      <c r="F51" s="71">
        <v>0</v>
      </c>
      <c r="G51" s="71">
        <v>0</v>
      </c>
      <c r="H51" s="72">
        <v>0</v>
      </c>
    </row>
    <row r="52" spans="1:8" s="66" customFormat="1" ht="20.25" customHeight="1" x14ac:dyDescent="0.3">
      <c r="A52" s="77" t="s">
        <v>41</v>
      </c>
      <c r="B52" s="71">
        <v>41954.274771079996</v>
      </c>
      <c r="C52" s="71">
        <v>43936.166118300003</v>
      </c>
      <c r="D52" s="71">
        <v>43102.604551819997</v>
      </c>
      <c r="E52" s="71">
        <v>41414.315899190005</v>
      </c>
      <c r="F52" s="71">
        <v>42410.106840879998</v>
      </c>
      <c r="G52" s="71">
        <v>42410.106840879998</v>
      </c>
      <c r="H52" s="72">
        <v>44788.781523679994</v>
      </c>
    </row>
    <row r="53" spans="1:8" s="66" customFormat="1" ht="20.25" customHeight="1" x14ac:dyDescent="0.3">
      <c r="A53" s="77" t="s">
        <v>42</v>
      </c>
      <c r="B53" s="71">
        <v>44089.060402777803</v>
      </c>
      <c r="C53" s="71">
        <v>48929.451148173597</v>
      </c>
      <c r="D53" s="71">
        <v>46480.894275497696</v>
      </c>
      <c r="E53" s="71">
        <v>47626.6310399746</v>
      </c>
      <c r="F53" s="71">
        <v>50913.1014958171</v>
      </c>
      <c r="G53" s="71">
        <v>46267.949359325205</v>
      </c>
      <c r="H53" s="72">
        <v>46267.949359325205</v>
      </c>
    </row>
    <row r="54" spans="1:8" s="66" customFormat="1" ht="20.25" customHeight="1" x14ac:dyDescent="0.3">
      <c r="A54" s="77"/>
      <c r="B54" s="71"/>
      <c r="C54" s="71"/>
      <c r="D54" s="71"/>
      <c r="E54" s="71"/>
      <c r="F54" s="71"/>
      <c r="G54" s="71"/>
      <c r="H54" s="72"/>
    </row>
    <row r="55" spans="1:8" s="66" customFormat="1" ht="20.25" customHeight="1" x14ac:dyDescent="0.3">
      <c r="A55" s="69" t="s">
        <v>44</v>
      </c>
      <c r="B55" s="71">
        <v>15316017.080799617</v>
      </c>
      <c r="C55" s="71">
        <v>15629072.556182232</v>
      </c>
      <c r="D55" s="71">
        <v>15516522.237378057</v>
      </c>
      <c r="E55" s="71">
        <v>15890938.702602344</v>
      </c>
      <c r="F55" s="71">
        <v>16323242.875252606</v>
      </c>
      <c r="G55" s="71">
        <v>16424193.478985535</v>
      </c>
      <c r="H55" s="72">
        <v>16733203.276054189</v>
      </c>
    </row>
    <row r="56" spans="1:8" s="66" customFormat="1" ht="20.25" customHeight="1" x14ac:dyDescent="0.3">
      <c r="A56" s="83" t="s">
        <v>45</v>
      </c>
      <c r="B56" s="71">
        <v>14737178.545197379</v>
      </c>
      <c r="C56" s="71">
        <v>15043244.272092849</v>
      </c>
      <c r="D56" s="71">
        <v>14893320.654199801</v>
      </c>
      <c r="E56" s="71">
        <v>15222776.35512279</v>
      </c>
      <c r="F56" s="71">
        <v>15665458.463794176</v>
      </c>
      <c r="G56" s="71">
        <v>15789502.540725019</v>
      </c>
      <c r="H56" s="72">
        <v>16082688.849321922</v>
      </c>
    </row>
    <row r="57" spans="1:8" s="66" customFormat="1" ht="20.25" customHeight="1" x14ac:dyDescent="0.3">
      <c r="A57" s="83" t="s">
        <v>46</v>
      </c>
      <c r="B57" s="71">
        <v>5542452.4435213692</v>
      </c>
      <c r="C57" s="71">
        <v>5964206.9480105313</v>
      </c>
      <c r="D57" s="71">
        <v>5717141.3738258192</v>
      </c>
      <c r="E57" s="71">
        <v>5871246.0558667006</v>
      </c>
      <c r="F57" s="71">
        <v>6123629.8561386885</v>
      </c>
      <c r="G57" s="71">
        <v>6153442.9287786009</v>
      </c>
      <c r="H57" s="72">
        <v>6290171.0003816495</v>
      </c>
    </row>
    <row r="58" spans="1:8" s="66" customFormat="1" ht="20.25" customHeight="1" x14ac:dyDescent="0.3">
      <c r="A58" s="77" t="s">
        <v>47</v>
      </c>
      <c r="B58" s="71">
        <v>282287.68267818005</v>
      </c>
      <c r="C58" s="71">
        <v>283660.42346267001</v>
      </c>
      <c r="D58" s="71">
        <v>318875.17005465005</v>
      </c>
      <c r="E58" s="71">
        <v>332604.34770695004</v>
      </c>
      <c r="F58" s="71">
        <v>309628.65457144001</v>
      </c>
      <c r="G58" s="71">
        <v>301113.26478396001</v>
      </c>
      <c r="H58" s="72">
        <v>305019.15491061006</v>
      </c>
    </row>
    <row r="59" spans="1:8" s="66" customFormat="1" ht="20.25" customHeight="1" x14ac:dyDescent="0.3">
      <c r="A59" s="83" t="s">
        <v>46</v>
      </c>
      <c r="B59" s="71">
        <v>29693.368747</v>
      </c>
      <c r="C59" s="71">
        <v>27441.378414340001</v>
      </c>
      <c r="D59" s="71">
        <v>24331.779394159999</v>
      </c>
      <c r="E59" s="71">
        <v>39230.797300300001</v>
      </c>
      <c r="F59" s="71">
        <v>30204.045575940003</v>
      </c>
      <c r="G59" s="71">
        <v>33873.882774569996</v>
      </c>
      <c r="H59" s="72">
        <v>26631.815171260001</v>
      </c>
    </row>
    <row r="60" spans="1:8" s="66" customFormat="1" ht="20.25" customHeight="1" x14ac:dyDescent="0.3">
      <c r="A60" s="82" t="s">
        <v>48</v>
      </c>
      <c r="B60" s="71">
        <v>85017.959717140009</v>
      </c>
      <c r="C60" s="71">
        <v>85344.17732029999</v>
      </c>
      <c r="D60" s="71">
        <v>85186.284823480004</v>
      </c>
      <c r="E60" s="71">
        <v>93535.581365659993</v>
      </c>
      <c r="F60" s="71">
        <v>98836.90695157001</v>
      </c>
      <c r="G60" s="71">
        <v>100160.8620848</v>
      </c>
      <c r="H60" s="72">
        <v>106577.52275375999</v>
      </c>
    </row>
    <row r="61" spans="1:8" s="66" customFormat="1" ht="20.25" customHeight="1" x14ac:dyDescent="0.3">
      <c r="A61" s="83" t="s">
        <v>46</v>
      </c>
      <c r="B61" s="71">
        <v>2583.8424905399997</v>
      </c>
      <c r="C61" s="71">
        <v>3516.4364954400003</v>
      </c>
      <c r="D61" s="71">
        <v>2162.9205762900001</v>
      </c>
      <c r="E61" s="71">
        <v>2017.0730875300001</v>
      </c>
      <c r="F61" s="71">
        <v>2203.8632760400001</v>
      </c>
      <c r="G61" s="71">
        <v>2728.9774689199999</v>
      </c>
      <c r="H61" s="72">
        <v>3560.0876136100001</v>
      </c>
    </row>
    <row r="62" spans="1:8" s="66" customFormat="1" ht="20.25" customHeight="1" x14ac:dyDescent="0.3">
      <c r="A62" s="82" t="s">
        <v>49</v>
      </c>
      <c r="B62" s="71">
        <v>53900.111072610001</v>
      </c>
      <c r="C62" s="71">
        <v>44963.43839969</v>
      </c>
      <c r="D62" s="71">
        <v>48864.920098840004</v>
      </c>
      <c r="E62" s="71">
        <v>56755.582163530002</v>
      </c>
      <c r="F62" s="71">
        <v>57698.642895050012</v>
      </c>
      <c r="G62" s="71">
        <v>57698.642895050012</v>
      </c>
      <c r="H62" s="72">
        <v>63199.580571190003</v>
      </c>
    </row>
    <row r="63" spans="1:8" s="66" customFormat="1" ht="20.25" customHeight="1" x14ac:dyDescent="0.3">
      <c r="A63" s="83" t="s">
        <v>46</v>
      </c>
      <c r="B63" s="71">
        <v>0</v>
      </c>
      <c r="C63" s="71">
        <v>0</v>
      </c>
      <c r="D63" s="71">
        <v>0</v>
      </c>
      <c r="E63" s="71">
        <v>0</v>
      </c>
      <c r="F63" s="71">
        <v>0</v>
      </c>
      <c r="G63" s="71">
        <v>0</v>
      </c>
      <c r="H63" s="72">
        <v>0</v>
      </c>
    </row>
    <row r="64" spans="1:8" s="66" customFormat="1" ht="20.25" customHeight="1" x14ac:dyDescent="0.3">
      <c r="A64" s="82" t="s">
        <v>50</v>
      </c>
      <c r="B64" s="71">
        <v>157632.78213430886</v>
      </c>
      <c r="C64" s="71">
        <v>171860.24490672367</v>
      </c>
      <c r="D64" s="71">
        <v>170275.20820128641</v>
      </c>
      <c r="E64" s="71">
        <v>185266.83624341595</v>
      </c>
      <c r="F64" s="71">
        <v>191620.20704036878</v>
      </c>
      <c r="G64" s="71">
        <v>175718.16849670507</v>
      </c>
      <c r="H64" s="72">
        <v>175718.16849670507</v>
      </c>
    </row>
    <row r="65" spans="1:8" s="66" customFormat="1" ht="20.25" customHeight="1" thickBot="1" x14ac:dyDescent="0.35">
      <c r="A65" s="84" t="s">
        <v>46</v>
      </c>
      <c r="B65" s="85">
        <v>0</v>
      </c>
      <c r="C65" s="85">
        <v>0</v>
      </c>
      <c r="D65" s="85">
        <v>0</v>
      </c>
      <c r="E65" s="85">
        <v>0</v>
      </c>
      <c r="F65" s="85">
        <v>0</v>
      </c>
      <c r="G65" s="85">
        <v>0</v>
      </c>
      <c r="H65" s="86">
        <v>0</v>
      </c>
    </row>
  </sheetData>
  <pageMargins left="0.7" right="0.7" top="0.75" bottom="0.75" header="0.3" footer="0.3"/>
  <pageSetup scale="51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T46"/>
  <sheetViews>
    <sheetView view="pageBreakPreview" topLeftCell="H1" zoomScale="59" zoomScaleNormal="100" zoomScaleSheetLayoutView="59" workbookViewId="0">
      <selection activeCell="R23" sqref="R23"/>
    </sheetView>
  </sheetViews>
  <sheetFormatPr defaultRowHeight="15.6" x14ac:dyDescent="0.3"/>
  <cols>
    <col min="1" max="1" width="19.5546875" style="13" customWidth="1"/>
    <col min="2" max="9" width="25.77734375" style="13" customWidth="1"/>
    <col min="10" max="10" width="18.21875" style="13" customWidth="1"/>
    <col min="11" max="11" width="19.21875" style="13" customWidth="1"/>
    <col min="12" max="12" width="17" style="13" bestFit="1" customWidth="1"/>
    <col min="13" max="13" width="19.5546875" style="13" customWidth="1"/>
    <col min="14" max="14" width="16.21875" style="13" customWidth="1"/>
    <col min="15" max="15" width="17.77734375" style="13" customWidth="1"/>
    <col min="16" max="16" width="19.21875" style="13" customWidth="1"/>
    <col min="17" max="17" width="20.77734375" style="13" customWidth="1"/>
    <col min="18" max="18" width="18.77734375" style="13" customWidth="1"/>
    <col min="19" max="19" width="27.44140625" style="158" customWidth="1"/>
    <col min="20" max="20" width="12.5546875" style="13" customWidth="1"/>
    <col min="21" max="21" width="9.21875" style="13" customWidth="1"/>
    <col min="22" max="244" width="9.21875" style="13"/>
    <col min="245" max="245" width="19.5546875" style="13" customWidth="1"/>
    <col min="246" max="253" width="25.77734375" style="13" customWidth="1"/>
    <col min="254" max="254" width="16.21875" style="13" bestFit="1" customWidth="1"/>
    <col min="255" max="500" width="9.21875" style="13"/>
    <col min="501" max="501" width="19.5546875" style="13" customWidth="1"/>
    <col min="502" max="509" width="25.77734375" style="13" customWidth="1"/>
    <col min="510" max="510" width="16.21875" style="13" bestFit="1" customWidth="1"/>
    <col min="511" max="756" width="9.21875" style="13"/>
    <col min="757" max="757" width="19.5546875" style="13" customWidth="1"/>
    <col min="758" max="765" width="25.77734375" style="13" customWidth="1"/>
    <col min="766" max="766" width="16.21875" style="13" bestFit="1" customWidth="1"/>
    <col min="767" max="1012" width="9.21875" style="13"/>
    <col min="1013" max="1013" width="19.5546875" style="13" customWidth="1"/>
    <col min="1014" max="1021" width="25.77734375" style="13" customWidth="1"/>
    <col min="1022" max="1022" width="16.21875" style="13" bestFit="1" customWidth="1"/>
    <col min="1023" max="1268" width="9.21875" style="13"/>
    <col min="1269" max="1269" width="19.5546875" style="13" customWidth="1"/>
    <col min="1270" max="1277" width="25.77734375" style="13" customWidth="1"/>
    <col min="1278" max="1278" width="16.21875" style="13" bestFit="1" customWidth="1"/>
    <col min="1279" max="1524" width="9.21875" style="13"/>
    <col min="1525" max="1525" width="19.5546875" style="13" customWidth="1"/>
    <col min="1526" max="1533" width="25.77734375" style="13" customWidth="1"/>
    <col min="1534" max="1534" width="16.21875" style="13" bestFit="1" customWidth="1"/>
    <col min="1535" max="1780" width="9.21875" style="13"/>
    <col min="1781" max="1781" width="19.5546875" style="13" customWidth="1"/>
    <col min="1782" max="1789" width="25.77734375" style="13" customWidth="1"/>
    <col min="1790" max="1790" width="16.21875" style="13" bestFit="1" customWidth="1"/>
    <col min="1791" max="2036" width="9.21875" style="13"/>
    <col min="2037" max="2037" width="19.5546875" style="13" customWidth="1"/>
    <col min="2038" max="2045" width="25.77734375" style="13" customWidth="1"/>
    <col min="2046" max="2046" width="16.21875" style="13" bestFit="1" customWidth="1"/>
    <col min="2047" max="2292" width="9.21875" style="13"/>
    <col min="2293" max="2293" width="19.5546875" style="13" customWidth="1"/>
    <col min="2294" max="2301" width="25.77734375" style="13" customWidth="1"/>
    <col min="2302" max="2302" width="16.21875" style="13" bestFit="1" customWidth="1"/>
    <col min="2303" max="2548" width="9.21875" style="13"/>
    <col min="2549" max="2549" width="19.5546875" style="13" customWidth="1"/>
    <col min="2550" max="2557" width="25.77734375" style="13" customWidth="1"/>
    <col min="2558" max="2558" width="16.21875" style="13" bestFit="1" customWidth="1"/>
    <col min="2559" max="2804" width="9.21875" style="13"/>
    <col min="2805" max="2805" width="19.5546875" style="13" customWidth="1"/>
    <col min="2806" max="2813" width="25.77734375" style="13" customWidth="1"/>
    <col min="2814" max="2814" width="16.21875" style="13" bestFit="1" customWidth="1"/>
    <col min="2815" max="3060" width="9.21875" style="13"/>
    <col min="3061" max="3061" width="19.5546875" style="13" customWidth="1"/>
    <col min="3062" max="3069" width="25.77734375" style="13" customWidth="1"/>
    <col min="3070" max="3070" width="16.21875" style="13" bestFit="1" customWidth="1"/>
    <col min="3071" max="3316" width="9.21875" style="13"/>
    <col min="3317" max="3317" width="19.5546875" style="13" customWidth="1"/>
    <col min="3318" max="3325" width="25.77734375" style="13" customWidth="1"/>
    <col min="3326" max="3326" width="16.21875" style="13" bestFit="1" customWidth="1"/>
    <col min="3327" max="3572" width="9.21875" style="13"/>
    <col min="3573" max="3573" width="19.5546875" style="13" customWidth="1"/>
    <col min="3574" max="3581" width="25.77734375" style="13" customWidth="1"/>
    <col min="3582" max="3582" width="16.21875" style="13" bestFit="1" customWidth="1"/>
    <col min="3583" max="3828" width="9.21875" style="13"/>
    <col min="3829" max="3829" width="19.5546875" style="13" customWidth="1"/>
    <col min="3830" max="3837" width="25.77734375" style="13" customWidth="1"/>
    <col min="3838" max="3838" width="16.21875" style="13" bestFit="1" customWidth="1"/>
    <col min="3839" max="4084" width="9.21875" style="13"/>
    <col min="4085" max="4085" width="19.5546875" style="13" customWidth="1"/>
    <col min="4086" max="4093" width="25.77734375" style="13" customWidth="1"/>
    <col min="4094" max="4094" width="16.21875" style="13" bestFit="1" customWidth="1"/>
    <col min="4095" max="4340" width="9.21875" style="13"/>
    <col min="4341" max="4341" width="19.5546875" style="13" customWidth="1"/>
    <col min="4342" max="4349" width="25.77734375" style="13" customWidth="1"/>
    <col min="4350" max="4350" width="16.21875" style="13" bestFit="1" customWidth="1"/>
    <col min="4351" max="4596" width="9.21875" style="13"/>
    <col min="4597" max="4597" width="19.5546875" style="13" customWidth="1"/>
    <col min="4598" max="4605" width="25.77734375" style="13" customWidth="1"/>
    <col min="4606" max="4606" width="16.21875" style="13" bestFit="1" customWidth="1"/>
    <col min="4607" max="4852" width="9.21875" style="13"/>
    <col min="4853" max="4853" width="19.5546875" style="13" customWidth="1"/>
    <col min="4854" max="4861" width="25.77734375" style="13" customWidth="1"/>
    <col min="4862" max="4862" width="16.21875" style="13" bestFit="1" customWidth="1"/>
    <col min="4863" max="5108" width="9.21875" style="13"/>
    <col min="5109" max="5109" width="19.5546875" style="13" customWidth="1"/>
    <col min="5110" max="5117" width="25.77734375" style="13" customWidth="1"/>
    <col min="5118" max="5118" width="16.21875" style="13" bestFit="1" customWidth="1"/>
    <col min="5119" max="5364" width="9.21875" style="13"/>
    <col min="5365" max="5365" width="19.5546875" style="13" customWidth="1"/>
    <col min="5366" max="5373" width="25.77734375" style="13" customWidth="1"/>
    <col min="5374" max="5374" width="16.21875" style="13" bestFit="1" customWidth="1"/>
    <col min="5375" max="5620" width="9.21875" style="13"/>
    <col min="5621" max="5621" width="19.5546875" style="13" customWidth="1"/>
    <col min="5622" max="5629" width="25.77734375" style="13" customWidth="1"/>
    <col min="5630" max="5630" width="16.21875" style="13" bestFit="1" customWidth="1"/>
    <col min="5631" max="5876" width="9.21875" style="13"/>
    <col min="5877" max="5877" width="19.5546875" style="13" customWidth="1"/>
    <col min="5878" max="5885" width="25.77734375" style="13" customWidth="1"/>
    <col min="5886" max="5886" width="16.21875" style="13" bestFit="1" customWidth="1"/>
    <col min="5887" max="6132" width="9.21875" style="13"/>
    <col min="6133" max="6133" width="19.5546875" style="13" customWidth="1"/>
    <col min="6134" max="6141" width="25.77734375" style="13" customWidth="1"/>
    <col min="6142" max="6142" width="16.21875" style="13" bestFit="1" customWidth="1"/>
    <col min="6143" max="6388" width="9.21875" style="13"/>
    <col min="6389" max="6389" width="19.5546875" style="13" customWidth="1"/>
    <col min="6390" max="6397" width="25.77734375" style="13" customWidth="1"/>
    <col min="6398" max="6398" width="16.21875" style="13" bestFit="1" customWidth="1"/>
    <col min="6399" max="6644" width="9.21875" style="13"/>
    <col min="6645" max="6645" width="19.5546875" style="13" customWidth="1"/>
    <col min="6646" max="6653" width="25.77734375" style="13" customWidth="1"/>
    <col min="6654" max="6654" width="16.21875" style="13" bestFit="1" customWidth="1"/>
    <col min="6655" max="6900" width="9.21875" style="13"/>
    <col min="6901" max="6901" width="19.5546875" style="13" customWidth="1"/>
    <col min="6902" max="6909" width="25.77734375" style="13" customWidth="1"/>
    <col min="6910" max="6910" width="16.21875" style="13" bestFit="1" customWidth="1"/>
    <col min="6911" max="7156" width="9.21875" style="13"/>
    <col min="7157" max="7157" width="19.5546875" style="13" customWidth="1"/>
    <col min="7158" max="7165" width="25.77734375" style="13" customWidth="1"/>
    <col min="7166" max="7166" width="16.21875" style="13" bestFit="1" customWidth="1"/>
    <col min="7167" max="7412" width="9.21875" style="13"/>
    <col min="7413" max="7413" width="19.5546875" style="13" customWidth="1"/>
    <col min="7414" max="7421" width="25.77734375" style="13" customWidth="1"/>
    <col min="7422" max="7422" width="16.21875" style="13" bestFit="1" customWidth="1"/>
    <col min="7423" max="7668" width="9.21875" style="13"/>
    <col min="7669" max="7669" width="19.5546875" style="13" customWidth="1"/>
    <col min="7670" max="7677" width="25.77734375" style="13" customWidth="1"/>
    <col min="7678" max="7678" width="16.21875" style="13" bestFit="1" customWidth="1"/>
    <col min="7679" max="7924" width="9.21875" style="13"/>
    <col min="7925" max="7925" width="19.5546875" style="13" customWidth="1"/>
    <col min="7926" max="7933" width="25.77734375" style="13" customWidth="1"/>
    <col min="7934" max="7934" width="16.21875" style="13" bestFit="1" customWidth="1"/>
    <col min="7935" max="8180" width="9.21875" style="13"/>
    <col min="8181" max="8181" width="19.5546875" style="13" customWidth="1"/>
    <col min="8182" max="8189" width="25.77734375" style="13" customWidth="1"/>
    <col min="8190" max="8190" width="16.21875" style="13" bestFit="1" customWidth="1"/>
    <col min="8191" max="8436" width="9.21875" style="13"/>
    <col min="8437" max="8437" width="19.5546875" style="13" customWidth="1"/>
    <col min="8438" max="8445" width="25.77734375" style="13" customWidth="1"/>
    <col min="8446" max="8446" width="16.21875" style="13" bestFit="1" customWidth="1"/>
    <col min="8447" max="8692" width="9.21875" style="13"/>
    <col min="8693" max="8693" width="19.5546875" style="13" customWidth="1"/>
    <col min="8694" max="8701" width="25.77734375" style="13" customWidth="1"/>
    <col min="8702" max="8702" width="16.21875" style="13" bestFit="1" customWidth="1"/>
    <col min="8703" max="8948" width="9.21875" style="13"/>
    <col min="8949" max="8949" width="19.5546875" style="13" customWidth="1"/>
    <col min="8950" max="8957" width="25.77734375" style="13" customWidth="1"/>
    <col min="8958" max="8958" width="16.21875" style="13" bestFit="1" customWidth="1"/>
    <col min="8959" max="9204" width="9.21875" style="13"/>
    <col min="9205" max="9205" width="19.5546875" style="13" customWidth="1"/>
    <col min="9206" max="9213" width="25.77734375" style="13" customWidth="1"/>
    <col min="9214" max="9214" width="16.21875" style="13" bestFit="1" customWidth="1"/>
    <col min="9215" max="9460" width="9.21875" style="13"/>
    <col min="9461" max="9461" width="19.5546875" style="13" customWidth="1"/>
    <col min="9462" max="9469" width="25.77734375" style="13" customWidth="1"/>
    <col min="9470" max="9470" width="16.21875" style="13" bestFit="1" customWidth="1"/>
    <col min="9471" max="9716" width="9.21875" style="13"/>
    <col min="9717" max="9717" width="19.5546875" style="13" customWidth="1"/>
    <col min="9718" max="9725" width="25.77734375" style="13" customWidth="1"/>
    <col min="9726" max="9726" width="16.21875" style="13" bestFit="1" customWidth="1"/>
    <col min="9727" max="9972" width="9.21875" style="13"/>
    <col min="9973" max="9973" width="19.5546875" style="13" customWidth="1"/>
    <col min="9974" max="9981" width="25.77734375" style="13" customWidth="1"/>
    <col min="9982" max="9982" width="16.21875" style="13" bestFit="1" customWidth="1"/>
    <col min="9983" max="10228" width="9.21875" style="13"/>
    <col min="10229" max="10229" width="19.5546875" style="13" customWidth="1"/>
    <col min="10230" max="10237" width="25.77734375" style="13" customWidth="1"/>
    <col min="10238" max="10238" width="16.21875" style="13" bestFit="1" customWidth="1"/>
    <col min="10239" max="10484" width="9.21875" style="13"/>
    <col min="10485" max="10485" width="19.5546875" style="13" customWidth="1"/>
    <col min="10486" max="10493" width="25.77734375" style="13" customWidth="1"/>
    <col min="10494" max="10494" width="16.21875" style="13" bestFit="1" customWidth="1"/>
    <col min="10495" max="10740" width="9.21875" style="13"/>
    <col min="10741" max="10741" width="19.5546875" style="13" customWidth="1"/>
    <col min="10742" max="10749" width="25.77734375" style="13" customWidth="1"/>
    <col min="10750" max="10750" width="16.21875" style="13" bestFit="1" customWidth="1"/>
    <col min="10751" max="10996" width="9.21875" style="13"/>
    <col min="10997" max="10997" width="19.5546875" style="13" customWidth="1"/>
    <col min="10998" max="11005" width="25.77734375" style="13" customWidth="1"/>
    <col min="11006" max="11006" width="16.21875" style="13" bestFit="1" customWidth="1"/>
    <col min="11007" max="11252" width="9.21875" style="13"/>
    <col min="11253" max="11253" width="19.5546875" style="13" customWidth="1"/>
    <col min="11254" max="11261" width="25.77734375" style="13" customWidth="1"/>
    <col min="11262" max="11262" width="16.21875" style="13" bestFit="1" customWidth="1"/>
    <col min="11263" max="11508" width="9.21875" style="13"/>
    <col min="11509" max="11509" width="19.5546875" style="13" customWidth="1"/>
    <col min="11510" max="11517" width="25.77734375" style="13" customWidth="1"/>
    <col min="11518" max="11518" width="16.21875" style="13" bestFit="1" customWidth="1"/>
    <col min="11519" max="11764" width="9.21875" style="13"/>
    <col min="11765" max="11765" width="19.5546875" style="13" customWidth="1"/>
    <col min="11766" max="11773" width="25.77734375" style="13" customWidth="1"/>
    <col min="11774" max="11774" width="16.21875" style="13" bestFit="1" customWidth="1"/>
    <col min="11775" max="12020" width="9.21875" style="13"/>
    <col min="12021" max="12021" width="19.5546875" style="13" customWidth="1"/>
    <col min="12022" max="12029" width="25.77734375" style="13" customWidth="1"/>
    <col min="12030" max="12030" width="16.21875" style="13" bestFit="1" customWidth="1"/>
    <col min="12031" max="12276" width="9.21875" style="13"/>
    <col min="12277" max="12277" width="19.5546875" style="13" customWidth="1"/>
    <col min="12278" max="12285" width="25.77734375" style="13" customWidth="1"/>
    <col min="12286" max="12286" width="16.21875" style="13" bestFit="1" customWidth="1"/>
    <col min="12287" max="12532" width="9.21875" style="13"/>
    <col min="12533" max="12533" width="19.5546875" style="13" customWidth="1"/>
    <col min="12534" max="12541" width="25.77734375" style="13" customWidth="1"/>
    <col min="12542" max="12542" width="16.21875" style="13" bestFit="1" customWidth="1"/>
    <col min="12543" max="12788" width="9.21875" style="13"/>
    <col min="12789" max="12789" width="19.5546875" style="13" customWidth="1"/>
    <col min="12790" max="12797" width="25.77734375" style="13" customWidth="1"/>
    <col min="12798" max="12798" width="16.21875" style="13" bestFit="1" customWidth="1"/>
    <col min="12799" max="13044" width="9.21875" style="13"/>
    <col min="13045" max="13045" width="19.5546875" style="13" customWidth="1"/>
    <col min="13046" max="13053" width="25.77734375" style="13" customWidth="1"/>
    <col min="13054" max="13054" width="16.21875" style="13" bestFit="1" customWidth="1"/>
    <col min="13055" max="13300" width="9.21875" style="13"/>
    <col min="13301" max="13301" width="19.5546875" style="13" customWidth="1"/>
    <col min="13302" max="13309" width="25.77734375" style="13" customWidth="1"/>
    <col min="13310" max="13310" width="16.21875" style="13" bestFit="1" customWidth="1"/>
    <col min="13311" max="13556" width="9.21875" style="13"/>
    <col min="13557" max="13557" width="19.5546875" style="13" customWidth="1"/>
    <col min="13558" max="13565" width="25.77734375" style="13" customWidth="1"/>
    <col min="13566" max="13566" width="16.21875" style="13" bestFit="1" customWidth="1"/>
    <col min="13567" max="13812" width="9.21875" style="13"/>
    <col min="13813" max="13813" width="19.5546875" style="13" customWidth="1"/>
    <col min="13814" max="13821" width="25.77734375" style="13" customWidth="1"/>
    <col min="13822" max="13822" width="16.21875" style="13" bestFit="1" customWidth="1"/>
    <col min="13823" max="14068" width="9.21875" style="13"/>
    <col min="14069" max="14069" width="19.5546875" style="13" customWidth="1"/>
    <col min="14070" max="14077" width="25.77734375" style="13" customWidth="1"/>
    <col min="14078" max="14078" width="16.21875" style="13" bestFit="1" customWidth="1"/>
    <col min="14079" max="14324" width="9.21875" style="13"/>
    <col min="14325" max="14325" width="19.5546875" style="13" customWidth="1"/>
    <col min="14326" max="14333" width="25.77734375" style="13" customWidth="1"/>
    <col min="14334" max="14334" width="16.21875" style="13" bestFit="1" customWidth="1"/>
    <col min="14335" max="14580" width="9.21875" style="13"/>
    <col min="14581" max="14581" width="19.5546875" style="13" customWidth="1"/>
    <col min="14582" max="14589" width="25.77734375" style="13" customWidth="1"/>
    <col min="14590" max="14590" width="16.21875" style="13" bestFit="1" customWidth="1"/>
    <col min="14591" max="14836" width="9.21875" style="13"/>
    <col min="14837" max="14837" width="19.5546875" style="13" customWidth="1"/>
    <col min="14838" max="14845" width="25.77734375" style="13" customWidth="1"/>
    <col min="14846" max="14846" width="16.21875" style="13" bestFit="1" customWidth="1"/>
    <col min="14847" max="15092" width="9.21875" style="13"/>
    <col min="15093" max="15093" width="19.5546875" style="13" customWidth="1"/>
    <col min="15094" max="15101" width="25.77734375" style="13" customWidth="1"/>
    <col min="15102" max="15102" width="16.21875" style="13" bestFit="1" customWidth="1"/>
    <col min="15103" max="15348" width="9.21875" style="13"/>
    <col min="15349" max="15349" width="19.5546875" style="13" customWidth="1"/>
    <col min="15350" max="15357" width="25.77734375" style="13" customWidth="1"/>
    <col min="15358" max="15358" width="16.21875" style="13" bestFit="1" customWidth="1"/>
    <col min="15359" max="15604" width="9.21875" style="13"/>
    <col min="15605" max="15605" width="19.5546875" style="13" customWidth="1"/>
    <col min="15606" max="15613" width="25.77734375" style="13" customWidth="1"/>
    <col min="15614" max="15614" width="16.21875" style="13" bestFit="1" customWidth="1"/>
    <col min="15615" max="15860" width="9.21875" style="13"/>
    <col min="15861" max="15861" width="19.5546875" style="13" customWidth="1"/>
    <col min="15862" max="15869" width="25.77734375" style="13" customWidth="1"/>
    <col min="15870" max="15870" width="16.21875" style="13" bestFit="1" customWidth="1"/>
    <col min="15871" max="16116" width="9.21875" style="13"/>
    <col min="16117" max="16117" width="19.5546875" style="13" customWidth="1"/>
    <col min="16118" max="16125" width="25.77734375" style="13" customWidth="1"/>
    <col min="16126" max="16126" width="16.21875" style="13" bestFit="1" customWidth="1"/>
    <col min="16127" max="16384" width="9.21875" style="13"/>
  </cols>
  <sheetData>
    <row r="2" spans="1:20" ht="24" thickBot="1" x14ac:dyDescent="0.5">
      <c r="A2" s="88" t="s">
        <v>51</v>
      </c>
      <c r="B2" s="12"/>
      <c r="C2" s="12"/>
      <c r="D2" s="12"/>
      <c r="E2" s="12"/>
      <c r="F2" s="12"/>
      <c r="G2" s="12"/>
      <c r="H2" s="12"/>
      <c r="I2" s="12"/>
      <c r="J2" s="12"/>
    </row>
    <row r="3" spans="1:20" ht="16.2" thickBot="1" x14ac:dyDescent="0.35">
      <c r="A3" s="397" t="s">
        <v>52</v>
      </c>
      <c r="B3" s="399" t="s">
        <v>53</v>
      </c>
      <c r="C3" s="401" t="s">
        <v>54</v>
      </c>
      <c r="D3" s="402"/>
      <c r="E3" s="402"/>
      <c r="F3" s="402"/>
      <c r="G3" s="403" t="s">
        <v>55</v>
      </c>
      <c r="H3" s="403" t="s">
        <v>56</v>
      </c>
      <c r="I3" s="393" t="s">
        <v>57</v>
      </c>
      <c r="J3" s="395" t="s">
        <v>76</v>
      </c>
      <c r="K3" s="395"/>
      <c r="L3" s="395"/>
      <c r="M3" s="395"/>
      <c r="N3" s="395"/>
      <c r="O3" s="395"/>
      <c r="P3" s="395"/>
      <c r="Q3" s="395"/>
      <c r="R3" s="396"/>
      <c r="S3" s="159"/>
      <c r="T3" s="141"/>
    </row>
    <row r="4" spans="1:20" ht="47.4" thickBot="1" x14ac:dyDescent="0.35">
      <c r="A4" s="398"/>
      <c r="B4" s="400"/>
      <c r="C4" s="14" t="s">
        <v>58</v>
      </c>
      <c r="D4" s="15" t="s">
        <v>59</v>
      </c>
      <c r="E4" s="15" t="s">
        <v>60</v>
      </c>
      <c r="F4" s="15" t="s">
        <v>61</v>
      </c>
      <c r="G4" s="404"/>
      <c r="H4" s="404"/>
      <c r="I4" s="394"/>
      <c r="J4" s="90" t="s">
        <v>77</v>
      </c>
      <c r="K4" s="90" t="s">
        <v>78</v>
      </c>
      <c r="L4" s="90" t="s">
        <v>79</v>
      </c>
      <c r="M4" s="90" t="s">
        <v>60</v>
      </c>
      <c r="N4" s="90" t="s">
        <v>61</v>
      </c>
      <c r="O4" s="90" t="s">
        <v>80</v>
      </c>
      <c r="P4" s="90" t="s">
        <v>81</v>
      </c>
      <c r="Q4" s="28" t="s">
        <v>82</v>
      </c>
      <c r="R4" s="157" t="s">
        <v>83</v>
      </c>
      <c r="S4" s="160" t="s">
        <v>105</v>
      </c>
      <c r="T4" s="144" t="s">
        <v>106</v>
      </c>
    </row>
    <row r="5" spans="1:20" ht="22.5" customHeight="1" x14ac:dyDescent="0.3">
      <c r="A5" s="16" t="s">
        <v>62</v>
      </c>
      <c r="B5" s="17">
        <v>466381.34101969015</v>
      </c>
      <c r="C5" s="18">
        <v>222302.53182620002</v>
      </c>
      <c r="D5" s="18">
        <v>1878091.9752318098</v>
      </c>
      <c r="E5" s="18">
        <v>2153166.8051774502</v>
      </c>
      <c r="F5" s="18">
        <v>282697.74652923003</v>
      </c>
      <c r="G5" s="18">
        <v>585520.35221556993</v>
      </c>
      <c r="H5" s="19">
        <v>1250693.7773279699</v>
      </c>
      <c r="I5" s="20">
        <v>766339.93510236987</v>
      </c>
      <c r="J5" s="18">
        <v>615323.51486607012</v>
      </c>
      <c r="K5" s="18">
        <v>757275.4661703601</v>
      </c>
      <c r="L5" s="29">
        <v>79696.474296829998</v>
      </c>
      <c r="M5" s="18">
        <v>1073491.1323830597</v>
      </c>
      <c r="N5" s="19">
        <v>163928.21444323001</v>
      </c>
      <c r="O5" s="18">
        <v>1472227.5447007599</v>
      </c>
      <c r="P5" s="18">
        <v>771560.80996630003</v>
      </c>
      <c r="Q5" s="18">
        <v>458442.91101353004</v>
      </c>
      <c r="R5" s="29">
        <v>359961.17967874929</v>
      </c>
      <c r="S5" s="161">
        <f>SUM(B5:R5)</f>
        <v>13357101.711949179</v>
      </c>
      <c r="T5" s="152"/>
    </row>
    <row r="6" spans="1:20" ht="22.5" customHeight="1" x14ac:dyDescent="0.3">
      <c r="A6" s="16" t="s">
        <v>63</v>
      </c>
      <c r="B6" s="17">
        <v>484947.80441579997</v>
      </c>
      <c r="C6" s="18">
        <v>17937.354341639999</v>
      </c>
      <c r="D6" s="18">
        <v>1909491.6437699599</v>
      </c>
      <c r="E6" s="18">
        <v>2058656.5399891997</v>
      </c>
      <c r="F6" s="18">
        <v>353910.83145691996</v>
      </c>
      <c r="G6" s="18">
        <v>641300.42072128004</v>
      </c>
      <c r="H6" s="19">
        <v>1058732.1066012499</v>
      </c>
      <c r="I6" s="20">
        <v>696874.18617133005</v>
      </c>
      <c r="J6" s="18">
        <v>548210.63966299</v>
      </c>
      <c r="K6" s="18">
        <v>811924.98920004</v>
      </c>
      <c r="L6" s="29">
        <v>64642.822941219994</v>
      </c>
      <c r="M6" s="18">
        <v>1147238.8551287099</v>
      </c>
      <c r="N6" s="19">
        <v>161243.67152947999</v>
      </c>
      <c r="O6" s="18">
        <v>1859908.5212981601</v>
      </c>
      <c r="P6" s="18">
        <v>848856.41017629008</v>
      </c>
      <c r="Q6" s="18">
        <v>413138.37415602989</v>
      </c>
      <c r="R6" s="29">
        <v>356410.37478017062</v>
      </c>
      <c r="S6" s="161">
        <f t="shared" ref="S6:S14" si="0">SUM(B6:R6)</f>
        <v>13433425.546340471</v>
      </c>
      <c r="T6" s="153">
        <f>(S6-S5)/S5*100</f>
        <v>0.57141014598259265</v>
      </c>
    </row>
    <row r="7" spans="1:20" ht="22.5" customHeight="1" x14ac:dyDescent="0.3">
      <c r="A7" s="16" t="s">
        <v>64</v>
      </c>
      <c r="B7" s="17">
        <v>469924.38344256999</v>
      </c>
      <c r="C7" s="18">
        <v>12142.759463620003</v>
      </c>
      <c r="D7" s="18">
        <v>1958451.1848845398</v>
      </c>
      <c r="E7" s="18">
        <v>2241331.2623964399</v>
      </c>
      <c r="F7" s="18">
        <v>359567.75610233995</v>
      </c>
      <c r="G7" s="18">
        <v>554253.16184351</v>
      </c>
      <c r="H7" s="19">
        <v>1029996.28681154</v>
      </c>
      <c r="I7" s="20">
        <v>618389.78720900998</v>
      </c>
      <c r="J7" s="18">
        <v>637701.12474862998</v>
      </c>
      <c r="K7" s="18">
        <v>790241.68370012997</v>
      </c>
      <c r="L7" s="29">
        <v>79141.134096730006</v>
      </c>
      <c r="M7" s="18">
        <v>1212083.3017949399</v>
      </c>
      <c r="N7" s="19">
        <v>169399.07431433001</v>
      </c>
      <c r="O7" s="18">
        <v>1288867.6719511701</v>
      </c>
      <c r="P7" s="18">
        <v>825436.03364932991</v>
      </c>
      <c r="Q7" s="18">
        <v>420878.32913080003</v>
      </c>
      <c r="R7" s="29">
        <v>346076.13882290944</v>
      </c>
      <c r="S7" s="161">
        <f t="shared" si="0"/>
        <v>13013881.074362541</v>
      </c>
      <c r="T7" s="153">
        <f t="shared" ref="T7:T22" si="1">(S7-S6)/S6*100</f>
        <v>-3.1231384022686801</v>
      </c>
    </row>
    <row r="8" spans="1:20" ht="22.5" customHeight="1" x14ac:dyDescent="0.3">
      <c r="A8" s="16" t="s">
        <v>65</v>
      </c>
      <c r="B8" s="17">
        <v>449307.28689471009</v>
      </c>
      <c r="C8" s="18">
        <v>11714.175419899999</v>
      </c>
      <c r="D8" s="18">
        <v>1736192.9922172499</v>
      </c>
      <c r="E8" s="18">
        <v>2272812.2864843397</v>
      </c>
      <c r="F8" s="18">
        <v>340308.56681650999</v>
      </c>
      <c r="G8" s="18">
        <v>531739.22905256005</v>
      </c>
      <c r="H8" s="19">
        <v>985693.67361212987</v>
      </c>
      <c r="I8" s="20">
        <v>922888.20793875004</v>
      </c>
      <c r="J8" s="18">
        <v>692205.95036034996</v>
      </c>
      <c r="K8" s="18">
        <v>791381.96068669995</v>
      </c>
      <c r="L8" s="29">
        <v>74158.668639900003</v>
      </c>
      <c r="M8" s="18">
        <v>1155533.7290411498</v>
      </c>
      <c r="N8" s="19">
        <v>162437.93532741</v>
      </c>
      <c r="O8" s="18">
        <v>1390492.7890155795</v>
      </c>
      <c r="P8" s="18">
        <v>816381.28890912991</v>
      </c>
      <c r="Q8" s="18">
        <v>420608.69773237</v>
      </c>
      <c r="R8" s="29">
        <v>332347.46980439872</v>
      </c>
      <c r="S8" s="161">
        <f t="shared" si="0"/>
        <v>13086204.907953139</v>
      </c>
      <c r="T8" s="153">
        <f t="shared" si="1"/>
        <v>0.5557437721870484</v>
      </c>
    </row>
    <row r="9" spans="1:20" ht="22.5" customHeight="1" x14ac:dyDescent="0.3">
      <c r="A9" s="16" t="s">
        <v>66</v>
      </c>
      <c r="B9" s="17">
        <v>485633.74120467994</v>
      </c>
      <c r="C9" s="18">
        <v>11336.493600189999</v>
      </c>
      <c r="D9" s="18">
        <v>1862589.0670146905</v>
      </c>
      <c r="E9" s="18">
        <v>2237712.1106113605</v>
      </c>
      <c r="F9" s="18">
        <v>357587.99033865001</v>
      </c>
      <c r="G9" s="18">
        <v>519036.23525363003</v>
      </c>
      <c r="H9" s="19">
        <v>950542.64119580993</v>
      </c>
      <c r="I9" s="20">
        <v>1230301.3476065602</v>
      </c>
      <c r="J9" s="18">
        <v>663932.91157268011</v>
      </c>
      <c r="K9" s="18">
        <v>763054.6706418799</v>
      </c>
      <c r="L9" s="29">
        <v>83303.801595020021</v>
      </c>
      <c r="M9" s="18">
        <v>1032842.6392942501</v>
      </c>
      <c r="N9" s="19">
        <v>169972.39378497997</v>
      </c>
      <c r="O9" s="18">
        <v>1295464.1533720002</v>
      </c>
      <c r="P9" s="18">
        <v>829440.85931559012</v>
      </c>
      <c r="Q9" s="18">
        <v>389545.46145368007</v>
      </c>
      <c r="R9" s="29">
        <v>325301.94243468903</v>
      </c>
      <c r="S9" s="161">
        <f t="shared" si="0"/>
        <v>13207598.460290341</v>
      </c>
      <c r="T9" s="153">
        <f t="shared" si="1"/>
        <v>0.9276452049396261</v>
      </c>
    </row>
    <row r="10" spans="1:20" ht="22.5" customHeight="1" x14ac:dyDescent="0.3">
      <c r="A10" s="16" t="s">
        <v>67</v>
      </c>
      <c r="B10" s="17">
        <v>480639.21542912</v>
      </c>
      <c r="C10" s="18">
        <v>16328.380556720002</v>
      </c>
      <c r="D10" s="18">
        <v>2058036.9355240995</v>
      </c>
      <c r="E10" s="18">
        <v>3366153.6210046397</v>
      </c>
      <c r="F10" s="18">
        <v>447228.39813534997</v>
      </c>
      <c r="G10" s="18">
        <v>607390.32939969993</v>
      </c>
      <c r="H10" s="19">
        <v>1020014.6051023098</v>
      </c>
      <c r="I10" s="20">
        <v>1384963.25012045</v>
      </c>
      <c r="J10" s="18">
        <v>716722.07009027002</v>
      </c>
      <c r="K10" s="18">
        <v>856276.90877178998</v>
      </c>
      <c r="L10" s="29">
        <v>87762.105451280004</v>
      </c>
      <c r="M10" s="18">
        <v>1136996.3334759499</v>
      </c>
      <c r="N10" s="19">
        <v>237997.45646246002</v>
      </c>
      <c r="O10" s="18">
        <v>1326067.14694469</v>
      </c>
      <c r="P10" s="18">
        <v>944571.11407198012</v>
      </c>
      <c r="Q10" s="18">
        <v>456889.25114382</v>
      </c>
      <c r="R10" s="29">
        <v>393416.61702398956</v>
      </c>
      <c r="S10" s="161">
        <f t="shared" si="0"/>
        <v>15537453.738708619</v>
      </c>
      <c r="T10" s="153">
        <f t="shared" si="1"/>
        <v>17.640264317719584</v>
      </c>
    </row>
    <row r="11" spans="1:20" ht="22.5" customHeight="1" x14ac:dyDescent="0.3">
      <c r="A11" s="16" t="s">
        <v>68</v>
      </c>
      <c r="B11" s="17">
        <v>491281.18349994009</v>
      </c>
      <c r="C11" s="18">
        <v>27282.409205099997</v>
      </c>
      <c r="D11" s="18">
        <v>2130441.3028027504</v>
      </c>
      <c r="E11" s="18">
        <v>3647251.1418163204</v>
      </c>
      <c r="F11" s="18">
        <v>428448.58548282</v>
      </c>
      <c r="G11" s="18">
        <v>631405.25832983991</v>
      </c>
      <c r="H11" s="19">
        <v>973006.59252619999</v>
      </c>
      <c r="I11" s="20">
        <v>1366684.4108713497</v>
      </c>
      <c r="J11" s="18">
        <v>760234.27353253018</v>
      </c>
      <c r="K11" s="18">
        <v>933341.92879611009</v>
      </c>
      <c r="L11" s="29">
        <v>89311.847301620001</v>
      </c>
      <c r="M11" s="18">
        <v>1200353.87720142</v>
      </c>
      <c r="N11" s="19">
        <v>301363.58966611</v>
      </c>
      <c r="O11" s="18">
        <v>1390094.0227881204</v>
      </c>
      <c r="P11" s="18">
        <v>957940.64887978986</v>
      </c>
      <c r="Q11" s="18">
        <v>459224.34109591006</v>
      </c>
      <c r="R11" s="29">
        <v>397437.8196494095</v>
      </c>
      <c r="S11" s="161">
        <f t="shared" si="0"/>
        <v>16185103.233445341</v>
      </c>
      <c r="T11" s="153">
        <f t="shared" si="1"/>
        <v>4.1683116527853326</v>
      </c>
    </row>
    <row r="12" spans="1:20" ht="22.5" customHeight="1" x14ac:dyDescent="0.3">
      <c r="A12" s="16" t="s">
        <v>69</v>
      </c>
      <c r="B12" s="17">
        <v>525945.19187370013</v>
      </c>
      <c r="C12" s="18">
        <v>21283.459844779998</v>
      </c>
      <c r="D12" s="18">
        <v>2215741.0667404598</v>
      </c>
      <c r="E12" s="18">
        <v>3587904.7526988811</v>
      </c>
      <c r="F12" s="18">
        <v>432293.83173112001</v>
      </c>
      <c r="G12" s="18">
        <v>631092.00482720998</v>
      </c>
      <c r="H12" s="19">
        <v>984899.20775122987</v>
      </c>
      <c r="I12" s="20">
        <v>1361853.0883924898</v>
      </c>
      <c r="J12" s="18">
        <v>791475.05265897</v>
      </c>
      <c r="K12" s="18">
        <v>937424.49342917989</v>
      </c>
      <c r="L12" s="29">
        <v>87221.214094070005</v>
      </c>
      <c r="M12" s="18">
        <v>1267746.0674673098</v>
      </c>
      <c r="N12" s="19">
        <v>293993.48189359996</v>
      </c>
      <c r="O12" s="18">
        <v>1314483.43543726</v>
      </c>
      <c r="P12" s="18">
        <v>845936.3771344499</v>
      </c>
      <c r="Q12" s="18">
        <v>450755.68715679005</v>
      </c>
      <c r="R12" s="29">
        <v>367237.0847632587</v>
      </c>
      <c r="S12" s="161">
        <f t="shared" si="0"/>
        <v>16117285.49789476</v>
      </c>
      <c r="T12" s="153">
        <f t="shared" si="1"/>
        <v>-0.41901330237078827</v>
      </c>
    </row>
    <row r="13" spans="1:20" ht="22.5" customHeight="1" x14ac:dyDescent="0.3">
      <c r="A13" s="16" t="s">
        <v>70</v>
      </c>
      <c r="B13" s="17">
        <v>556544.58633673994</v>
      </c>
      <c r="C13" s="18">
        <v>8229.259359919999</v>
      </c>
      <c r="D13" s="18">
        <v>2142390.1545133903</v>
      </c>
      <c r="E13" s="18">
        <v>3575664.8539814502</v>
      </c>
      <c r="F13" s="18">
        <v>472083.74572362995</v>
      </c>
      <c r="G13" s="18">
        <v>617770.13737820007</v>
      </c>
      <c r="H13" s="19">
        <v>953092.55236604018</v>
      </c>
      <c r="I13" s="20">
        <v>1369061.2678016</v>
      </c>
      <c r="J13" s="18">
        <v>780073.06368300004</v>
      </c>
      <c r="K13" s="18">
        <v>943452.99923524982</v>
      </c>
      <c r="L13" s="29">
        <v>86379.301653039991</v>
      </c>
      <c r="M13" s="18">
        <v>1296144.8568093604</v>
      </c>
      <c r="N13" s="19">
        <v>305976.01267554995</v>
      </c>
      <c r="O13" s="18">
        <v>1278945.0089379398</v>
      </c>
      <c r="P13" s="18">
        <v>820343.51819053991</v>
      </c>
      <c r="Q13" s="18">
        <v>431941.49160349002</v>
      </c>
      <c r="R13" s="29">
        <v>364393.94973493926</v>
      </c>
      <c r="S13" s="161">
        <f t="shared" si="0"/>
        <v>16002486.759984082</v>
      </c>
      <c r="T13" s="154">
        <f t="shared" si="1"/>
        <v>-0.71227092133891667</v>
      </c>
    </row>
    <row r="14" spans="1:20" ht="22.5" customHeight="1" x14ac:dyDescent="0.3">
      <c r="A14" s="16" t="s">
        <v>71</v>
      </c>
      <c r="B14" s="17">
        <v>501088.16417133989</v>
      </c>
      <c r="C14" s="18">
        <v>11417.17624897</v>
      </c>
      <c r="D14" s="18">
        <v>2216749.9526981399</v>
      </c>
      <c r="E14" s="18">
        <v>3528162.5294705802</v>
      </c>
      <c r="F14" s="18">
        <v>466086.88762829994</v>
      </c>
      <c r="G14" s="18">
        <v>630677.08482363017</v>
      </c>
      <c r="H14" s="19">
        <v>960049.1098600101</v>
      </c>
      <c r="I14" s="20">
        <v>1367342.2688160203</v>
      </c>
      <c r="J14" s="18">
        <v>794601.67923551006</v>
      </c>
      <c r="K14" s="18">
        <v>909862.88245345978</v>
      </c>
      <c r="L14" s="29">
        <v>75071.550682639994</v>
      </c>
      <c r="M14" s="18">
        <v>1090554.0090930201</v>
      </c>
      <c r="N14" s="19">
        <v>302182.64936374006</v>
      </c>
      <c r="O14" s="18">
        <v>1282417.5369388501</v>
      </c>
      <c r="P14" s="18">
        <v>786223.68577793986</v>
      </c>
      <c r="Q14" s="18">
        <v>403147.52507337992</v>
      </c>
      <c r="R14" s="29">
        <v>384936.02615066711</v>
      </c>
      <c r="S14" s="161">
        <f t="shared" si="0"/>
        <v>15710570.718486197</v>
      </c>
      <c r="T14" s="154">
        <f t="shared" si="1"/>
        <v>-1.8241917389230491</v>
      </c>
    </row>
    <row r="15" spans="1:20" ht="22.5" customHeight="1" x14ac:dyDescent="0.3">
      <c r="A15" s="16" t="s">
        <v>72</v>
      </c>
      <c r="B15" s="17">
        <v>491496.69</v>
      </c>
      <c r="C15" s="18">
        <v>11761.54</v>
      </c>
      <c r="D15" s="18">
        <v>2267425.12</v>
      </c>
      <c r="E15" s="18">
        <v>3542289.06</v>
      </c>
      <c r="F15" s="18">
        <v>459248.46</v>
      </c>
      <c r="G15" s="18">
        <v>653606.29</v>
      </c>
      <c r="H15" s="19">
        <v>954231.99</v>
      </c>
      <c r="I15" s="20">
        <v>1369946.93</v>
      </c>
      <c r="J15" s="18">
        <v>798390.74</v>
      </c>
      <c r="K15" s="18">
        <v>916848.46</v>
      </c>
      <c r="L15" s="29">
        <v>77185.83</v>
      </c>
      <c r="M15" s="18">
        <v>1141452.78</v>
      </c>
      <c r="N15" s="19">
        <v>296871.78999999998</v>
      </c>
      <c r="O15" s="18">
        <v>1287117.9099999999</v>
      </c>
      <c r="P15" s="18">
        <v>822626.6</v>
      </c>
      <c r="Q15" s="18">
        <v>373260.09</v>
      </c>
      <c r="R15" s="29">
        <v>361538.63</v>
      </c>
      <c r="S15" s="161">
        <f t="shared" ref="S15:S22" si="2">R15+Q15+P15+O15+N15+M15+L15+K15+J15+I15+H15+G15+F15+E15+D15+C15+B15</f>
        <v>15825298.909999998</v>
      </c>
      <c r="T15" s="155">
        <f t="shared" si="1"/>
        <v>0.73026113162651363</v>
      </c>
    </row>
    <row r="16" spans="1:20" ht="22.5" customHeight="1" x14ac:dyDescent="0.3">
      <c r="A16" s="16" t="s">
        <v>73</v>
      </c>
      <c r="B16" s="17">
        <v>528243.81267300004</v>
      </c>
      <c r="C16" s="18">
        <v>25254.653369650001</v>
      </c>
      <c r="D16" s="18">
        <v>2171372.3784340601</v>
      </c>
      <c r="E16" s="18">
        <v>3576319.2707175994</v>
      </c>
      <c r="F16" s="18">
        <v>453906.92987685004</v>
      </c>
      <c r="G16" s="18">
        <v>657081.45745407988</v>
      </c>
      <c r="H16" s="19">
        <v>1023775.5439508101</v>
      </c>
      <c r="I16" s="20">
        <v>1391375.0115275697</v>
      </c>
      <c r="J16" s="18">
        <v>753649.39079064992</v>
      </c>
      <c r="K16" s="18">
        <v>1125903.3331120398</v>
      </c>
      <c r="L16" s="29">
        <v>72532.943508840006</v>
      </c>
      <c r="M16" s="18">
        <v>1161115.13580411</v>
      </c>
      <c r="N16" s="19">
        <v>301101.20750522998</v>
      </c>
      <c r="O16" s="18">
        <v>1037697.28221331</v>
      </c>
      <c r="P16" s="18">
        <v>774365.18195547012</v>
      </c>
      <c r="Q16" s="18">
        <v>332087.49443931994</v>
      </c>
      <c r="R16" s="29">
        <v>354813.39569142926</v>
      </c>
      <c r="S16" s="161">
        <f t="shared" si="2"/>
        <v>15740594.423024021</v>
      </c>
      <c r="T16" s="156">
        <f t="shared" si="1"/>
        <v>-0.53524731164763317</v>
      </c>
    </row>
    <row r="17" spans="1:20" ht="22.5" customHeight="1" x14ac:dyDescent="0.3">
      <c r="A17" s="16" t="s">
        <v>74</v>
      </c>
      <c r="B17" s="17">
        <v>501673.77867752011</v>
      </c>
      <c r="C17" s="18">
        <v>10461.969371270001</v>
      </c>
      <c r="D17" s="18">
        <v>2073540.6566450503</v>
      </c>
      <c r="E17" s="18">
        <v>3420825.5153006697</v>
      </c>
      <c r="F17" s="18">
        <v>426510.44359737</v>
      </c>
      <c r="G17" s="18">
        <v>647961.0936078201</v>
      </c>
      <c r="H17" s="19">
        <v>1054005.6523247398</v>
      </c>
      <c r="I17" s="20">
        <v>1411526.5843676198</v>
      </c>
      <c r="J17" s="18">
        <v>784228.51454711996</v>
      </c>
      <c r="K17" s="18">
        <v>999491.89158305002</v>
      </c>
      <c r="L17" s="29">
        <v>73489.470820930015</v>
      </c>
      <c r="M17" s="18">
        <v>1207718.6457494702</v>
      </c>
      <c r="N17" s="19">
        <v>302706.19470174995</v>
      </c>
      <c r="O17" s="18">
        <v>1148762.6628605097</v>
      </c>
      <c r="P17" s="18">
        <v>865325.64457636001</v>
      </c>
      <c r="Q17" s="18">
        <v>291673.36243440997</v>
      </c>
      <c r="R17" s="29">
        <v>384881.47190945997</v>
      </c>
      <c r="S17" s="161">
        <f t="shared" si="2"/>
        <v>15604783.553075122</v>
      </c>
      <c r="T17" s="156">
        <f t="shared" si="1"/>
        <v>-0.86280648810979232</v>
      </c>
    </row>
    <row r="18" spans="1:20" ht="22.5" customHeight="1" x14ac:dyDescent="0.3">
      <c r="A18" s="16" t="s">
        <v>75</v>
      </c>
      <c r="B18" s="17">
        <v>523075.99084568996</v>
      </c>
      <c r="C18" s="18">
        <v>10176.360380620001</v>
      </c>
      <c r="D18" s="18">
        <v>2018973.2471060804</v>
      </c>
      <c r="E18" s="18">
        <v>3454425.5262266006</v>
      </c>
      <c r="F18" s="18">
        <v>416343.96833044</v>
      </c>
      <c r="G18" s="18">
        <v>612846.90222417994</v>
      </c>
      <c r="H18" s="19">
        <v>1044359.3135859501</v>
      </c>
      <c r="I18" s="20">
        <v>1474130.6731513303</v>
      </c>
      <c r="J18" s="18">
        <v>744563.15413568995</v>
      </c>
      <c r="K18" s="18">
        <v>991217.43111440004</v>
      </c>
      <c r="L18" s="29">
        <v>71848.371095899973</v>
      </c>
      <c r="M18" s="18">
        <v>1235658.6391181198</v>
      </c>
      <c r="N18" s="19">
        <v>319914.40739268006</v>
      </c>
      <c r="O18" s="18">
        <v>942676.62558982999</v>
      </c>
      <c r="P18" s="18">
        <v>814571.7772902</v>
      </c>
      <c r="Q18" s="18">
        <v>304446.48520245001</v>
      </c>
      <c r="R18" s="29">
        <v>361705.05163581949</v>
      </c>
      <c r="S18" s="161">
        <f t="shared" si="2"/>
        <v>15340933.92442598</v>
      </c>
      <c r="T18" s="156">
        <f t="shared" si="1"/>
        <v>-1.690825302073137</v>
      </c>
    </row>
    <row r="19" spans="1:20" ht="22.5" customHeight="1" x14ac:dyDescent="0.3">
      <c r="A19" s="16" t="s">
        <v>84</v>
      </c>
      <c r="B19" s="17">
        <v>591784.18918612006</v>
      </c>
      <c r="C19" s="18">
        <v>6204.0118141099992</v>
      </c>
      <c r="D19" s="18">
        <v>2149724.28417966</v>
      </c>
      <c r="E19" s="18">
        <v>3597973.857657</v>
      </c>
      <c r="F19" s="18">
        <v>422780.02648612007</v>
      </c>
      <c r="G19" s="18">
        <v>581028.27355410997</v>
      </c>
      <c r="H19" s="19">
        <v>1073709.5614671402</v>
      </c>
      <c r="I19" s="20">
        <v>1401668.6534768199</v>
      </c>
      <c r="J19" s="18">
        <v>710200.61397584004</v>
      </c>
      <c r="K19" s="18">
        <v>1056045.3618406004</v>
      </c>
      <c r="L19" s="29">
        <v>60597.180368519999</v>
      </c>
      <c r="M19" s="18">
        <v>1226374.69600932</v>
      </c>
      <c r="N19" s="19">
        <v>325687.85289375001</v>
      </c>
      <c r="O19" s="18">
        <v>975690.14260178991</v>
      </c>
      <c r="P19" s="18">
        <v>736837.04478410014</v>
      </c>
      <c r="Q19" s="18">
        <v>311463.91844907001</v>
      </c>
      <c r="R19" s="29">
        <v>362185.10611842986</v>
      </c>
      <c r="S19" s="161">
        <f t="shared" si="2"/>
        <v>15589954.7748625</v>
      </c>
      <c r="T19" s="156">
        <f t="shared" si="1"/>
        <v>1.623244397396344</v>
      </c>
    </row>
    <row r="20" spans="1:20" ht="22.5" customHeight="1" x14ac:dyDescent="0.3">
      <c r="A20" s="16" t="s">
        <v>85</v>
      </c>
      <c r="B20" s="17">
        <v>610149.6550204301</v>
      </c>
      <c r="C20" s="18">
        <v>20691.070113219997</v>
      </c>
      <c r="D20" s="18">
        <v>2230154.6534890803</v>
      </c>
      <c r="E20" s="18">
        <v>3548970.7597237099</v>
      </c>
      <c r="F20" s="18">
        <v>403375.25396537001</v>
      </c>
      <c r="G20" s="18">
        <v>614514.34254598024</v>
      </c>
      <c r="H20" s="19">
        <v>1076724.1224984403</v>
      </c>
      <c r="I20" s="20">
        <v>1362578.4102004797</v>
      </c>
      <c r="J20" s="18">
        <v>622776.16423012991</v>
      </c>
      <c r="K20" s="18">
        <v>1106419.0294242599</v>
      </c>
      <c r="L20" s="29">
        <v>57253.291708360004</v>
      </c>
      <c r="M20" s="18">
        <v>1096546.0563840899</v>
      </c>
      <c r="N20" s="19">
        <v>309117.01884101995</v>
      </c>
      <c r="O20" s="18">
        <v>899854.40606881992</v>
      </c>
      <c r="P20" s="18">
        <v>545498.51968922012</v>
      </c>
      <c r="Q20" s="18">
        <v>289852.04799226002</v>
      </c>
      <c r="R20" s="29">
        <v>339728.05897444021</v>
      </c>
      <c r="S20" s="161">
        <f t="shared" si="2"/>
        <v>15134202.860869311</v>
      </c>
      <c r="T20" s="156">
        <f t="shared" si="1"/>
        <v>-2.923369057670719</v>
      </c>
    </row>
    <row r="21" spans="1:20" ht="22.5" customHeight="1" x14ac:dyDescent="0.3">
      <c r="A21" s="16" t="s">
        <v>99</v>
      </c>
      <c r="B21" s="17">
        <v>638458.18683293008</v>
      </c>
      <c r="C21" s="18">
        <v>8908.7642630700011</v>
      </c>
      <c r="D21" s="18">
        <v>2231321.7556377104</v>
      </c>
      <c r="E21" s="18">
        <v>3493387.4512993097</v>
      </c>
      <c r="F21" s="18">
        <v>393234.86119856994</v>
      </c>
      <c r="G21" s="18">
        <v>622266.74474214017</v>
      </c>
      <c r="H21" s="19">
        <v>1019773.8885079201</v>
      </c>
      <c r="I21" s="20">
        <v>1363200.7471799001</v>
      </c>
      <c r="J21" s="18">
        <v>596398.98603270983</v>
      </c>
      <c r="K21" s="18">
        <v>1123916.9353864801</v>
      </c>
      <c r="L21" s="29">
        <v>82765.991884809991</v>
      </c>
      <c r="M21" s="18">
        <v>1126092.4606677501</v>
      </c>
      <c r="N21" s="19">
        <v>305211.57163008</v>
      </c>
      <c r="O21" s="18">
        <v>976492.68294815009</v>
      </c>
      <c r="P21" s="18">
        <v>590274.67749509995</v>
      </c>
      <c r="Q21" s="19">
        <v>298329.86075523001</v>
      </c>
      <c r="R21" s="29">
        <f>342989.45168015+331684.46</f>
        <v>674673.91168015008</v>
      </c>
      <c r="S21" s="161">
        <f t="shared" si="2"/>
        <v>15544709.478142012</v>
      </c>
      <c r="T21" s="156">
        <f t="shared" si="1"/>
        <v>2.7124429416371756</v>
      </c>
    </row>
    <row r="22" spans="1:20" s="181" customFormat="1" ht="22.5" customHeight="1" thickBot="1" x14ac:dyDescent="0.35">
      <c r="A22" s="173" t="s">
        <v>100</v>
      </c>
      <c r="B22" s="175">
        <v>636075.51969095983</v>
      </c>
      <c r="C22" s="176">
        <v>8663.4269977000004</v>
      </c>
      <c r="D22" s="177">
        <v>2318168.6297248895</v>
      </c>
      <c r="E22" s="177">
        <v>3329468.72774198</v>
      </c>
      <c r="F22" s="177">
        <v>335537.07975365</v>
      </c>
      <c r="G22" s="177">
        <v>664870.37185132015</v>
      </c>
      <c r="H22" s="177">
        <v>994182.55436832004</v>
      </c>
      <c r="I22" s="178">
        <v>1323643.1567597298</v>
      </c>
      <c r="J22" s="175">
        <v>582960.4711585698</v>
      </c>
      <c r="K22" s="176">
        <v>1131299.6108509901</v>
      </c>
      <c r="L22" s="177">
        <v>60376.996759220005</v>
      </c>
      <c r="M22" s="177">
        <v>1061733.82039418</v>
      </c>
      <c r="N22" s="177">
        <v>295457.17542297998</v>
      </c>
      <c r="O22" s="177">
        <v>1015494.8871833199</v>
      </c>
      <c r="P22" s="177">
        <v>689204.69722873985</v>
      </c>
      <c r="Q22" s="177">
        <v>317069.43195581011</v>
      </c>
      <c r="R22" s="179">
        <f>368652.473909651</f>
        <v>368652.47390965099</v>
      </c>
      <c r="S22" s="174">
        <f t="shared" si="2"/>
        <v>15132859.031752011</v>
      </c>
      <c r="T22" s="180">
        <f t="shared" si="1"/>
        <v>-2.6494573408986457</v>
      </c>
    </row>
    <row r="23" spans="1:20" ht="22.5" customHeight="1" x14ac:dyDescent="0.3">
      <c r="A23" s="21"/>
      <c r="B23" s="27"/>
      <c r="C23" s="27"/>
      <c r="D23" s="27"/>
      <c r="E23" s="27"/>
      <c r="F23" s="27"/>
      <c r="G23" s="27"/>
      <c r="H23" s="27"/>
      <c r="I23" s="27"/>
      <c r="P23" s="161"/>
      <c r="Q23" s="362"/>
      <c r="R23" s="362"/>
      <c r="S23" s="174"/>
    </row>
    <row r="24" spans="1:20" x14ac:dyDescent="0.3">
      <c r="A24" s="21"/>
      <c r="B24" s="27"/>
      <c r="C24" s="27"/>
      <c r="D24" s="27"/>
      <c r="E24" s="27"/>
      <c r="F24" s="27"/>
      <c r="G24" s="27"/>
      <c r="H24" s="27"/>
      <c r="I24" s="27"/>
      <c r="J24" s="21"/>
      <c r="O24" s="362"/>
      <c r="P24" s="362"/>
    </row>
    <row r="25" spans="1:20" ht="21.6" thickBot="1" x14ac:dyDescent="0.45">
      <c r="A25" s="140" t="s">
        <v>107</v>
      </c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62"/>
    </row>
    <row r="26" spans="1:20" s="149" customFormat="1" ht="24.6" thickBot="1" x14ac:dyDescent="0.35">
      <c r="A26" s="169" t="s">
        <v>104</v>
      </c>
      <c r="B26" s="169" t="s">
        <v>53</v>
      </c>
      <c r="C26" s="142" t="s">
        <v>58</v>
      </c>
      <c r="D26" s="143" t="s">
        <v>59</v>
      </c>
      <c r="E26" s="143" t="s">
        <v>60</v>
      </c>
      <c r="F26" s="143" t="s">
        <v>61</v>
      </c>
      <c r="G26" s="143" t="s">
        <v>55</v>
      </c>
      <c r="H26" s="143" t="s">
        <v>56</v>
      </c>
      <c r="I26" s="167" t="s">
        <v>57</v>
      </c>
      <c r="J26" s="167" t="s">
        <v>77</v>
      </c>
      <c r="K26" s="167" t="s">
        <v>78</v>
      </c>
      <c r="L26" s="167" t="s">
        <v>79</v>
      </c>
      <c r="M26" s="167" t="s">
        <v>60</v>
      </c>
      <c r="N26" s="167" t="s">
        <v>61</v>
      </c>
      <c r="O26" s="167" t="s">
        <v>80</v>
      </c>
      <c r="P26" s="167" t="s">
        <v>81</v>
      </c>
      <c r="Q26" s="167" t="s">
        <v>82</v>
      </c>
      <c r="R26" s="168" t="s">
        <v>83</v>
      </c>
      <c r="S26" s="163" t="s">
        <v>108</v>
      </c>
    </row>
    <row r="27" spans="1:20" x14ac:dyDescent="0.3">
      <c r="A27" s="170" t="s">
        <v>62</v>
      </c>
      <c r="B27" s="146">
        <f>B5/S5*100</f>
        <v>3.4916357685774626</v>
      </c>
      <c r="C27" s="146">
        <f>C5/$S5*100</f>
        <v>1.6643021564126412</v>
      </c>
      <c r="D27" s="146">
        <f>D5/S5*100</f>
        <v>14.060624944943562</v>
      </c>
      <c r="E27" s="146">
        <f>E5/$S5*100</f>
        <v>16.120015042269543</v>
      </c>
      <c r="F27" s="146">
        <f>F5/$S5*100</f>
        <v>2.1164602368516099</v>
      </c>
      <c r="G27" s="146">
        <f>G5/$S5*100</f>
        <v>4.3835883325779212</v>
      </c>
      <c r="H27" s="146">
        <f t="shared" ref="H27:S27" si="3">H5/$S5*100</f>
        <v>9.3635116681720483</v>
      </c>
      <c r="I27" s="146">
        <f t="shared" si="3"/>
        <v>5.7373220001522265</v>
      </c>
      <c r="J27" s="146">
        <f t="shared" si="3"/>
        <v>4.6067143017680667</v>
      </c>
      <c r="K27" s="146">
        <f t="shared" si="3"/>
        <v>5.6694594568588652</v>
      </c>
      <c r="L27" s="146">
        <f t="shared" si="3"/>
        <v>0.59665993428450148</v>
      </c>
      <c r="M27" s="146">
        <f t="shared" si="3"/>
        <v>8.0368567637897161</v>
      </c>
      <c r="N27" s="146">
        <f t="shared" si="3"/>
        <v>1.2272738351358128</v>
      </c>
      <c r="O27" s="146">
        <f t="shared" si="3"/>
        <v>11.022058351054664</v>
      </c>
      <c r="P27" s="146">
        <f t="shared" si="3"/>
        <v>5.7764088842422048</v>
      </c>
      <c r="Q27" s="146">
        <f t="shared" si="3"/>
        <v>3.4322034892001301</v>
      </c>
      <c r="R27" s="146">
        <f t="shared" si="3"/>
        <v>2.6949048337090242</v>
      </c>
      <c r="S27" s="164">
        <f t="shared" si="3"/>
        <v>100</v>
      </c>
    </row>
    <row r="28" spans="1:20" ht="23.25" customHeight="1" x14ac:dyDescent="0.3">
      <c r="A28" s="170" t="s">
        <v>63</v>
      </c>
      <c r="B28" s="146">
        <f t="shared" ref="B28:B44" si="4">B6/S6*100</f>
        <v>3.6100085026183755</v>
      </c>
      <c r="C28" s="146">
        <f t="shared" ref="C28:C44" si="5">C6/$S6*100</f>
        <v>0.13352777576920047</v>
      </c>
      <c r="D28" s="146">
        <f t="shared" ref="D28:D44" si="6">D6/S6*100</f>
        <v>14.214480418139832</v>
      </c>
      <c r="E28" s="146">
        <f t="shared" ref="E28:G44" si="7">E6/$S6*100</f>
        <v>15.324881452519893</v>
      </c>
      <c r="F28" s="146">
        <f t="shared" si="7"/>
        <v>2.6345538614559278</v>
      </c>
      <c r="G28" s="146">
        <f t="shared" si="7"/>
        <v>4.7739157708435949</v>
      </c>
      <c r="H28" s="146">
        <f t="shared" ref="H28:S28" si="8">H6/$S6*100</f>
        <v>7.8813263448627175</v>
      </c>
      <c r="I28" s="146">
        <f t="shared" si="8"/>
        <v>5.1876134182406828</v>
      </c>
      <c r="J28" s="146">
        <f t="shared" si="8"/>
        <v>4.0809444900845362</v>
      </c>
      <c r="K28" s="146">
        <f t="shared" si="8"/>
        <v>6.0440651299193329</v>
      </c>
      <c r="L28" s="146">
        <f t="shared" si="8"/>
        <v>0.48120877819455338</v>
      </c>
      <c r="M28" s="146">
        <f t="shared" si="8"/>
        <v>8.5401809923399643</v>
      </c>
      <c r="N28" s="146">
        <f t="shared" si="8"/>
        <v>1.2003168586690529</v>
      </c>
      <c r="O28" s="146">
        <f t="shared" si="8"/>
        <v>13.845377821778568</v>
      </c>
      <c r="P28" s="146">
        <f t="shared" si="8"/>
        <v>6.3189869720723273</v>
      </c>
      <c r="Q28" s="146">
        <f t="shared" si="8"/>
        <v>3.0754506565049367</v>
      </c>
      <c r="R28" s="146">
        <f t="shared" si="8"/>
        <v>2.6531607559865011</v>
      </c>
      <c r="S28" s="164">
        <f t="shared" si="8"/>
        <v>100</v>
      </c>
    </row>
    <row r="29" spans="1:20" ht="23.25" customHeight="1" x14ac:dyDescent="0.3">
      <c r="A29" s="170" t="s">
        <v>64</v>
      </c>
      <c r="B29" s="146">
        <f t="shared" si="4"/>
        <v>3.6109472705135226</v>
      </c>
      <c r="C29" s="146">
        <f t="shared" si="5"/>
        <v>9.3306211991911817E-2</v>
      </c>
      <c r="D29" s="146">
        <f t="shared" si="6"/>
        <v>15.048940233077015</v>
      </c>
      <c r="E29" s="146">
        <f t="shared" si="7"/>
        <v>17.222619828698775</v>
      </c>
      <c r="F29" s="146">
        <f t="shared" si="7"/>
        <v>2.762955601390054</v>
      </c>
      <c r="G29" s="146">
        <f t="shared" si="7"/>
        <v>4.2589382727293668</v>
      </c>
      <c r="H29" s="146">
        <f t="shared" ref="H29:S29" si="9">H7/$S7*100</f>
        <v>7.9145973512900909</v>
      </c>
      <c r="I29" s="146">
        <f t="shared" si="9"/>
        <v>4.7517706952712455</v>
      </c>
      <c r="J29" s="146">
        <f t="shared" si="9"/>
        <v>4.9001609981276593</v>
      </c>
      <c r="K29" s="146">
        <f t="shared" si="9"/>
        <v>6.0722983342525927</v>
      </c>
      <c r="L29" s="146">
        <f t="shared" si="9"/>
        <v>0.60812861009340813</v>
      </c>
      <c r="M29" s="146">
        <f t="shared" si="9"/>
        <v>9.3137726929344282</v>
      </c>
      <c r="N29" s="146">
        <f t="shared" si="9"/>
        <v>1.3016799012252207</v>
      </c>
      <c r="O29" s="146">
        <f t="shared" si="9"/>
        <v>9.9037916866341327</v>
      </c>
      <c r="P29" s="146">
        <f t="shared" si="9"/>
        <v>6.3427353372349931</v>
      </c>
      <c r="Q29" s="146">
        <f t="shared" si="9"/>
        <v>3.2340723472564537</v>
      </c>
      <c r="R29" s="146">
        <f t="shared" si="9"/>
        <v>2.6592846272791171</v>
      </c>
      <c r="S29" s="164">
        <f t="shared" si="9"/>
        <v>100</v>
      </c>
    </row>
    <row r="30" spans="1:20" ht="23.25" customHeight="1" x14ac:dyDescent="0.3">
      <c r="A30" s="170" t="s">
        <v>65</v>
      </c>
      <c r="B30" s="146">
        <f t="shared" si="4"/>
        <v>3.4334422397867521</v>
      </c>
      <c r="C30" s="146">
        <f t="shared" si="5"/>
        <v>8.9515451594225845E-2</v>
      </c>
      <c r="D30" s="146">
        <f t="shared" si="6"/>
        <v>13.267352944795164</v>
      </c>
      <c r="E30" s="146">
        <f t="shared" si="7"/>
        <v>17.368001666419257</v>
      </c>
      <c r="F30" s="146">
        <f t="shared" si="7"/>
        <v>2.6005138174910245</v>
      </c>
      <c r="G30" s="146">
        <f t="shared" si="7"/>
        <v>4.0633570450161267</v>
      </c>
      <c r="H30" s="146">
        <f t="shared" ref="H30:S30" si="10">H8/$S8*100</f>
        <v>7.5323111669531828</v>
      </c>
      <c r="I30" s="146">
        <f t="shared" si="10"/>
        <v>7.0523747291918442</v>
      </c>
      <c r="J30" s="146">
        <f t="shared" si="10"/>
        <v>5.2895851412173895</v>
      </c>
      <c r="K30" s="146">
        <f t="shared" si="10"/>
        <v>6.0474520019607647</v>
      </c>
      <c r="L30" s="146">
        <f t="shared" si="10"/>
        <v>0.56669346966155243</v>
      </c>
      <c r="M30" s="146">
        <f t="shared" si="10"/>
        <v>8.8301668602092143</v>
      </c>
      <c r="N30" s="146">
        <f t="shared" si="10"/>
        <v>1.241291394028901</v>
      </c>
      <c r="O30" s="146">
        <f t="shared" si="10"/>
        <v>10.625638210590052</v>
      </c>
      <c r="P30" s="146">
        <f t="shared" si="10"/>
        <v>6.2384877407274457</v>
      </c>
      <c r="Q30" s="146">
        <f t="shared" si="10"/>
        <v>3.2141380995550901</v>
      </c>
      <c r="R30" s="146">
        <f t="shared" si="10"/>
        <v>2.5396780208020018</v>
      </c>
      <c r="S30" s="164">
        <f t="shared" si="10"/>
        <v>100</v>
      </c>
    </row>
    <row r="31" spans="1:20" ht="23.25" customHeight="1" x14ac:dyDescent="0.3">
      <c r="A31" s="170" t="s">
        <v>66</v>
      </c>
      <c r="B31" s="146">
        <f t="shared" si="4"/>
        <v>3.6769269043480928</v>
      </c>
      <c r="C31" s="146">
        <f t="shared" si="5"/>
        <v>8.5833118218077556E-2</v>
      </c>
      <c r="D31" s="146">
        <f t="shared" si="6"/>
        <v>14.102405313234708</v>
      </c>
      <c r="E31" s="146">
        <f t="shared" si="7"/>
        <v>16.942611613604196</v>
      </c>
      <c r="F31" s="146">
        <f t="shared" si="7"/>
        <v>2.7074414127122788</v>
      </c>
      <c r="G31" s="146">
        <f t="shared" si="7"/>
        <v>3.929830520015825</v>
      </c>
      <c r="H31" s="146">
        <f t="shared" ref="H31:S31" si="11">H9/$S9*100</f>
        <v>7.1969377631648124</v>
      </c>
      <c r="I31" s="146">
        <f t="shared" si="11"/>
        <v>9.3151026002611736</v>
      </c>
      <c r="J31" s="146">
        <f t="shared" si="11"/>
        <v>5.0269010946149333</v>
      </c>
      <c r="K31" s="146">
        <f t="shared" si="11"/>
        <v>5.7773914988107977</v>
      </c>
      <c r="L31" s="146">
        <f t="shared" si="11"/>
        <v>0.63072633412864043</v>
      </c>
      <c r="M31" s="146">
        <f t="shared" si="11"/>
        <v>7.8200639003341204</v>
      </c>
      <c r="N31" s="146">
        <f t="shared" si="11"/>
        <v>1.286928840969954</v>
      </c>
      <c r="O31" s="146">
        <f t="shared" si="11"/>
        <v>9.80847621365014</v>
      </c>
      <c r="P31" s="146">
        <f t="shared" si="11"/>
        <v>6.2800278325341869</v>
      </c>
      <c r="Q31" s="146">
        <f t="shared" si="11"/>
        <v>2.9494041829396798</v>
      </c>
      <c r="R31" s="146">
        <f t="shared" si="11"/>
        <v>2.4629908564583811</v>
      </c>
      <c r="S31" s="164">
        <f t="shared" si="11"/>
        <v>100</v>
      </c>
    </row>
    <row r="32" spans="1:20" ht="23.25" customHeight="1" x14ac:dyDescent="0.3">
      <c r="A32" s="170" t="s">
        <v>67</v>
      </c>
      <c r="B32" s="146">
        <f t="shared" si="4"/>
        <v>3.0934233080398403</v>
      </c>
      <c r="C32" s="146">
        <f t="shared" si="5"/>
        <v>0.1050904532448643</v>
      </c>
      <c r="D32" s="146">
        <f t="shared" si="6"/>
        <v>13.245651251059822</v>
      </c>
      <c r="E32" s="146">
        <f t="shared" si="7"/>
        <v>21.664770029972839</v>
      </c>
      <c r="F32" s="146">
        <f t="shared" si="7"/>
        <v>2.8783892499783619</v>
      </c>
      <c r="G32" s="146">
        <f t="shared" si="7"/>
        <v>3.9092012089889745</v>
      </c>
      <c r="H32" s="146">
        <f t="shared" ref="H32:S32" si="12">H10/$S10*100</f>
        <v>6.5648762162434444</v>
      </c>
      <c r="I32" s="146">
        <f t="shared" si="12"/>
        <v>8.9137079563434298</v>
      </c>
      <c r="J32" s="146">
        <f t="shared" si="12"/>
        <v>4.612866960978895</v>
      </c>
      <c r="K32" s="146">
        <f t="shared" si="12"/>
        <v>5.5110504151561113</v>
      </c>
      <c r="L32" s="146">
        <f t="shared" si="12"/>
        <v>0.56484226390735681</v>
      </c>
      <c r="M32" s="146">
        <f t="shared" si="12"/>
        <v>7.3177777555877084</v>
      </c>
      <c r="N32" s="146">
        <f t="shared" si="12"/>
        <v>1.5317661469172037</v>
      </c>
      <c r="O32" s="146">
        <f t="shared" si="12"/>
        <v>8.5346490438201297</v>
      </c>
      <c r="P32" s="146">
        <f t="shared" si="12"/>
        <v>6.0793173061475336</v>
      </c>
      <c r="Q32" s="146">
        <f t="shared" si="12"/>
        <v>2.9405670892236806</v>
      </c>
      <c r="R32" s="146">
        <f t="shared" si="12"/>
        <v>2.5320533443897997</v>
      </c>
      <c r="S32" s="164">
        <f t="shared" si="12"/>
        <v>100</v>
      </c>
    </row>
    <row r="33" spans="1:19" ht="23.25" customHeight="1" x14ac:dyDescent="0.3">
      <c r="A33" s="170" t="s">
        <v>68</v>
      </c>
      <c r="B33" s="146">
        <f t="shared" si="4"/>
        <v>3.0353911026328411</v>
      </c>
      <c r="C33" s="146">
        <f t="shared" si="5"/>
        <v>0.16856493784187226</v>
      </c>
      <c r="D33" s="146">
        <f t="shared" si="6"/>
        <v>13.162976300332444</v>
      </c>
      <c r="E33" s="146">
        <f t="shared" si="7"/>
        <v>22.534617723534446</v>
      </c>
      <c r="F33" s="146">
        <f t="shared" si="7"/>
        <v>2.6471785771342016</v>
      </c>
      <c r="G33" s="146">
        <f t="shared" si="7"/>
        <v>3.901150639713479</v>
      </c>
      <c r="H33" s="146">
        <f t="shared" ref="H33:S33" si="13">H11/$S11*100</f>
        <v>6.0117416521357274</v>
      </c>
      <c r="I33" s="146">
        <f t="shared" si="13"/>
        <v>8.4440883147856329</v>
      </c>
      <c r="J33" s="146">
        <f t="shared" si="13"/>
        <v>4.6971234138411999</v>
      </c>
      <c r="K33" s="146">
        <f t="shared" si="13"/>
        <v>5.7666726948483511</v>
      </c>
      <c r="L33" s="146">
        <f t="shared" si="13"/>
        <v>0.55181512291539514</v>
      </c>
      <c r="M33" s="146">
        <f t="shared" si="13"/>
        <v>7.4164116217743725</v>
      </c>
      <c r="N33" s="146">
        <f t="shared" si="13"/>
        <v>1.8619812633839987</v>
      </c>
      <c r="O33" s="146">
        <f t="shared" si="13"/>
        <v>8.5887250933042676</v>
      </c>
      <c r="P33" s="146">
        <f t="shared" si="13"/>
        <v>5.9186564031317088</v>
      </c>
      <c r="Q33" s="146">
        <f t="shared" si="13"/>
        <v>2.8373272290717075</v>
      </c>
      <c r="R33" s="146">
        <f t="shared" si="13"/>
        <v>2.4555779096183525</v>
      </c>
      <c r="S33" s="164">
        <f t="shared" si="13"/>
        <v>100</v>
      </c>
    </row>
    <row r="34" spans="1:19" ht="23.25" customHeight="1" x14ac:dyDescent="0.3">
      <c r="A34" s="170" t="s">
        <v>69</v>
      </c>
      <c r="B34" s="146">
        <f t="shared" si="4"/>
        <v>3.2632368021426386</v>
      </c>
      <c r="C34" s="146">
        <f t="shared" si="5"/>
        <v>0.13205362557832734</v>
      </c>
      <c r="D34" s="146">
        <f t="shared" si="6"/>
        <v>13.747606984004099</v>
      </c>
      <c r="E34" s="146">
        <f t="shared" si="7"/>
        <v>22.261222295575351</v>
      </c>
      <c r="F34" s="146">
        <f t="shared" si="7"/>
        <v>2.6821751825863371</v>
      </c>
      <c r="G34" s="146">
        <f t="shared" si="7"/>
        <v>3.9156221741536017</v>
      </c>
      <c r="H34" s="146">
        <f t="shared" ref="H34:S34" si="14">H12/$S12*100</f>
        <v>6.1108255970267287</v>
      </c>
      <c r="I34" s="146">
        <f t="shared" si="14"/>
        <v>8.4496430156950133</v>
      </c>
      <c r="J34" s="146">
        <f t="shared" si="14"/>
        <v>4.9107218009034614</v>
      </c>
      <c r="K34" s="146">
        <f t="shared" si="14"/>
        <v>5.8162678420731968</v>
      </c>
      <c r="L34" s="146">
        <f t="shared" si="14"/>
        <v>0.54116565786132431</v>
      </c>
      <c r="M34" s="146">
        <f t="shared" si="14"/>
        <v>7.8657542402714329</v>
      </c>
      <c r="N34" s="146">
        <f t="shared" si="14"/>
        <v>1.8240880694953339</v>
      </c>
      <c r="O34" s="146">
        <f t="shared" si="14"/>
        <v>8.1557371159613563</v>
      </c>
      <c r="P34" s="146">
        <f t="shared" si="14"/>
        <v>5.2486281095222029</v>
      </c>
      <c r="Q34" s="146">
        <f t="shared" si="14"/>
        <v>2.7967221106536067</v>
      </c>
      <c r="R34" s="146">
        <f t="shared" si="14"/>
        <v>2.2785293764959813</v>
      </c>
      <c r="S34" s="164">
        <f t="shared" si="14"/>
        <v>100</v>
      </c>
    </row>
    <row r="35" spans="1:19" ht="23.25" customHeight="1" x14ac:dyDescent="0.3">
      <c r="A35" s="170" t="s">
        <v>70</v>
      </c>
      <c r="B35" s="146">
        <f t="shared" si="4"/>
        <v>3.477863126426318</v>
      </c>
      <c r="C35" s="146">
        <f t="shared" si="5"/>
        <v>5.1424878416385489E-2</v>
      </c>
      <c r="D35" s="146">
        <f t="shared" si="6"/>
        <v>13.387857691409966</v>
      </c>
      <c r="E35" s="146">
        <f t="shared" si="7"/>
        <v>22.344432509844534</v>
      </c>
      <c r="F35" s="146">
        <f t="shared" si="7"/>
        <v>2.9500649043130314</v>
      </c>
      <c r="G35" s="146">
        <f t="shared" si="7"/>
        <v>3.8604633557516816</v>
      </c>
      <c r="H35" s="146">
        <f t="shared" ref="H35:S35" si="15">H13/$S13*100</f>
        <v>5.9559027709952517</v>
      </c>
      <c r="I35" s="146">
        <f t="shared" si="15"/>
        <v>8.5553032371511364</v>
      </c>
      <c r="J35" s="146">
        <f t="shared" si="15"/>
        <v>4.8746990101167</v>
      </c>
      <c r="K35" s="146">
        <f t="shared" si="15"/>
        <v>5.8956649262441774</v>
      </c>
      <c r="L35" s="146">
        <f t="shared" si="15"/>
        <v>0.53978674032738849</v>
      </c>
      <c r="M35" s="146">
        <f t="shared" si="15"/>
        <v>8.0996464877603174</v>
      </c>
      <c r="N35" s="146">
        <f t="shared" si="15"/>
        <v>1.9120529031817448</v>
      </c>
      <c r="O35" s="146">
        <f t="shared" si="15"/>
        <v>7.992164143738445</v>
      </c>
      <c r="P35" s="146">
        <f t="shared" si="15"/>
        <v>5.1263502385260269</v>
      </c>
      <c r="Q35" s="146">
        <f t="shared" si="15"/>
        <v>2.6992148038116528</v>
      </c>
      <c r="R35" s="146">
        <f t="shared" si="15"/>
        <v>2.2771082719852331</v>
      </c>
      <c r="S35" s="164">
        <f t="shared" si="15"/>
        <v>100</v>
      </c>
    </row>
    <row r="36" spans="1:19" ht="23.25" customHeight="1" x14ac:dyDescent="0.3">
      <c r="A36" s="171" t="s">
        <v>71</v>
      </c>
      <c r="B36" s="146">
        <f t="shared" si="4"/>
        <v>3.1894968881157402</v>
      </c>
      <c r="C36" s="146">
        <f t="shared" si="5"/>
        <v>7.2671938235418287E-2</v>
      </c>
      <c r="D36" s="146">
        <f t="shared" si="6"/>
        <v>14.109926319161348</v>
      </c>
      <c r="E36" s="146">
        <f t="shared" si="7"/>
        <v>22.457252461994194</v>
      </c>
      <c r="F36" s="146">
        <f t="shared" si="7"/>
        <v>2.9667088228683398</v>
      </c>
      <c r="G36" s="146">
        <f t="shared" si="7"/>
        <v>4.0143486581396415</v>
      </c>
      <c r="H36" s="146">
        <f t="shared" ref="H36:S36" si="16">H14/$S14*100</f>
        <v>6.1108480847888398</v>
      </c>
      <c r="I36" s="146">
        <f t="shared" si="16"/>
        <v>8.7033265265602751</v>
      </c>
      <c r="J36" s="146">
        <f t="shared" si="16"/>
        <v>5.0577518377516615</v>
      </c>
      <c r="K36" s="146">
        <f t="shared" si="16"/>
        <v>5.7914056641039089</v>
      </c>
      <c r="L36" s="146">
        <f t="shared" si="16"/>
        <v>0.47784101563099401</v>
      </c>
      <c r="M36" s="146">
        <f t="shared" si="16"/>
        <v>6.9415301877594757</v>
      </c>
      <c r="N36" s="146">
        <f t="shared" si="16"/>
        <v>1.9234352130070618</v>
      </c>
      <c r="O36" s="146">
        <f t="shared" si="16"/>
        <v>8.162768621956328</v>
      </c>
      <c r="P36" s="146">
        <f t="shared" si="16"/>
        <v>5.0044247269312248</v>
      </c>
      <c r="Q36" s="146">
        <f t="shared" si="16"/>
        <v>2.5660908969971872</v>
      </c>
      <c r="R36" s="146">
        <f t="shared" si="16"/>
        <v>2.4501721359983661</v>
      </c>
      <c r="S36" s="164">
        <f t="shared" si="16"/>
        <v>100</v>
      </c>
    </row>
    <row r="37" spans="1:19" ht="23.25" customHeight="1" x14ac:dyDescent="0.3">
      <c r="A37" s="171" t="s">
        <v>72</v>
      </c>
      <c r="B37" s="146">
        <f t="shared" si="4"/>
        <v>3.1057656022498477</v>
      </c>
      <c r="C37" s="146">
        <f t="shared" si="5"/>
        <v>7.4321123833988936E-2</v>
      </c>
      <c r="D37" s="146">
        <f t="shared" si="6"/>
        <v>14.327850190350688</v>
      </c>
      <c r="E37" s="146">
        <f t="shared" si="7"/>
        <v>22.383710286581881</v>
      </c>
      <c r="F37" s="146">
        <f t="shared" si="7"/>
        <v>2.9019891669142575</v>
      </c>
      <c r="G37" s="146">
        <f t="shared" si="7"/>
        <v>4.1301355109759514</v>
      </c>
      <c r="H37" s="146">
        <f t="shared" ref="H37:S37" si="17">H15/$S15*100</f>
        <v>6.0297880970641335</v>
      </c>
      <c r="I37" s="146">
        <f t="shared" si="17"/>
        <v>8.6566891266384314</v>
      </c>
      <c r="J37" s="146">
        <f t="shared" si="17"/>
        <v>5.0450278667121875</v>
      </c>
      <c r="K37" s="146">
        <f t="shared" si="17"/>
        <v>5.7935617217355935</v>
      </c>
      <c r="L37" s="146">
        <f t="shared" si="17"/>
        <v>0.48773694853388405</v>
      </c>
      <c r="M37" s="146">
        <f t="shared" si="17"/>
        <v>7.2128355141444862</v>
      </c>
      <c r="N37" s="146">
        <f t="shared" si="17"/>
        <v>1.8759316439350593</v>
      </c>
      <c r="O37" s="146">
        <f t="shared" si="17"/>
        <v>8.1332928832495579</v>
      </c>
      <c r="P37" s="146">
        <f t="shared" si="17"/>
        <v>5.198174168326025</v>
      </c>
      <c r="Q37" s="146">
        <f t="shared" si="17"/>
        <v>2.3586290036148205</v>
      </c>
      <c r="R37" s="146">
        <f t="shared" si="17"/>
        <v>2.2845611451392172</v>
      </c>
      <c r="S37" s="164">
        <f t="shared" si="17"/>
        <v>100</v>
      </c>
    </row>
    <row r="38" spans="1:19" ht="23.25" customHeight="1" x14ac:dyDescent="0.3">
      <c r="A38" s="170" t="s">
        <v>73</v>
      </c>
      <c r="B38" s="146">
        <f t="shared" si="4"/>
        <v>3.355933063749672</v>
      </c>
      <c r="C38" s="146">
        <f t="shared" si="5"/>
        <v>0.16044281868230853</v>
      </c>
      <c r="D38" s="146">
        <f t="shared" si="6"/>
        <v>13.794729221013146</v>
      </c>
      <c r="E38" s="146">
        <f t="shared" si="7"/>
        <v>22.720357151737929</v>
      </c>
      <c r="F38" s="146">
        <f t="shared" si="7"/>
        <v>2.8836708302001166</v>
      </c>
      <c r="G38" s="146">
        <f t="shared" si="7"/>
        <v>4.1744386507599502</v>
      </c>
      <c r="H38" s="146">
        <f t="shared" ref="H38:S38" si="18">H16/$S16*100</f>
        <v>6.5040462668507439</v>
      </c>
      <c r="I38" s="146">
        <f t="shared" si="18"/>
        <v>8.8394057691517869</v>
      </c>
      <c r="J38" s="146">
        <f t="shared" si="18"/>
        <v>4.7879347535203296</v>
      </c>
      <c r="K38" s="146">
        <f t="shared" si="18"/>
        <v>7.1528641349475519</v>
      </c>
      <c r="L38" s="146">
        <f t="shared" si="18"/>
        <v>0.46080180684120098</v>
      </c>
      <c r="M38" s="146">
        <f t="shared" si="18"/>
        <v>7.3765647255717877</v>
      </c>
      <c r="N38" s="146">
        <f t="shared" si="18"/>
        <v>1.9128960407289599</v>
      </c>
      <c r="O38" s="146">
        <f t="shared" si="18"/>
        <v>6.5924910732434183</v>
      </c>
      <c r="P38" s="146">
        <f t="shared" si="18"/>
        <v>4.9195421795684773</v>
      </c>
      <c r="Q38" s="146">
        <f t="shared" si="18"/>
        <v>2.1097519287681421</v>
      </c>
      <c r="R38" s="146">
        <f t="shared" si="18"/>
        <v>2.2541295846644647</v>
      </c>
      <c r="S38" s="164">
        <f t="shared" si="18"/>
        <v>100</v>
      </c>
    </row>
    <row r="39" spans="1:19" ht="23.25" customHeight="1" x14ac:dyDescent="0.3">
      <c r="A39" s="170" t="s">
        <v>74</v>
      </c>
      <c r="B39" s="146">
        <f t="shared" si="4"/>
        <v>3.2148717537236129</v>
      </c>
      <c r="C39" s="146">
        <f t="shared" si="5"/>
        <v>6.7043348186706098E-2</v>
      </c>
      <c r="D39" s="146">
        <f t="shared" si="6"/>
        <v>13.287852725367873</v>
      </c>
      <c r="E39" s="146">
        <f t="shared" si="7"/>
        <v>21.921646677544288</v>
      </c>
      <c r="F39" s="146">
        <f t="shared" si="7"/>
        <v>2.7332032010999643</v>
      </c>
      <c r="G39" s="146">
        <f t="shared" si="7"/>
        <v>4.1523234936516058</v>
      </c>
      <c r="H39" s="146">
        <f t="shared" ref="H39:S39" si="19">H17/$S17*100</f>
        <v>6.7543753409962202</v>
      </c>
      <c r="I39" s="146">
        <f t="shared" si="19"/>
        <v>9.0454736495813837</v>
      </c>
      <c r="J39" s="146">
        <f t="shared" si="19"/>
        <v>5.0255648332435712</v>
      </c>
      <c r="K39" s="146">
        <f t="shared" si="19"/>
        <v>6.4050352776991089</v>
      </c>
      <c r="L39" s="146">
        <f t="shared" si="19"/>
        <v>0.47094194271248307</v>
      </c>
      <c r="M39" s="146">
        <f t="shared" si="19"/>
        <v>7.7394129924440627</v>
      </c>
      <c r="N39" s="146">
        <f t="shared" si="19"/>
        <v>1.9398294995389271</v>
      </c>
      <c r="O39" s="146">
        <f t="shared" si="19"/>
        <v>7.3616058752326072</v>
      </c>
      <c r="P39" s="146">
        <f t="shared" si="19"/>
        <v>5.5452588729168024</v>
      </c>
      <c r="Q39" s="146">
        <f t="shared" si="19"/>
        <v>1.869127895573611</v>
      </c>
      <c r="R39" s="146">
        <f t="shared" si="19"/>
        <v>2.4664326204871592</v>
      </c>
      <c r="S39" s="164">
        <f t="shared" si="19"/>
        <v>100</v>
      </c>
    </row>
    <row r="40" spans="1:19" ht="23.25" customHeight="1" x14ac:dyDescent="0.3">
      <c r="A40" s="170" t="s">
        <v>75</v>
      </c>
      <c r="B40" s="146">
        <f t="shared" si="4"/>
        <v>3.4096750134152094</v>
      </c>
      <c r="C40" s="146">
        <f t="shared" si="5"/>
        <v>6.6334686211098948E-2</v>
      </c>
      <c r="D40" s="146">
        <f t="shared" si="6"/>
        <v>13.160693195421775</v>
      </c>
      <c r="E40" s="146">
        <f t="shared" si="7"/>
        <v>22.51770031240687</v>
      </c>
      <c r="F40" s="146">
        <f t="shared" si="7"/>
        <v>2.7139414743683443</v>
      </c>
      <c r="G40" s="146">
        <f t="shared" si="7"/>
        <v>3.9948474143963248</v>
      </c>
      <c r="H40" s="146">
        <f t="shared" ref="H40:S40" si="20">H18/$S18*100</f>
        <v>6.8076645055038743</v>
      </c>
      <c r="I40" s="146">
        <f t="shared" si="20"/>
        <v>9.609132536606559</v>
      </c>
      <c r="J40" s="146">
        <f t="shared" si="20"/>
        <v>4.8534408517997036</v>
      </c>
      <c r="K40" s="146">
        <f t="shared" si="20"/>
        <v>6.4612587212579955</v>
      </c>
      <c r="L40" s="146">
        <f t="shared" si="20"/>
        <v>0.46834417936904293</v>
      </c>
      <c r="M40" s="146">
        <f t="shared" si="20"/>
        <v>8.0546506829723885</v>
      </c>
      <c r="N40" s="146">
        <f t="shared" si="20"/>
        <v>2.0853646131889616</v>
      </c>
      <c r="O40" s="146">
        <f t="shared" si="20"/>
        <v>6.1448450937455075</v>
      </c>
      <c r="P40" s="146">
        <f t="shared" si="20"/>
        <v>5.3097926195564344</v>
      </c>
      <c r="Q40" s="146">
        <f t="shared" si="20"/>
        <v>1.9845368391666653</v>
      </c>
      <c r="R40" s="146">
        <f t="shared" si="20"/>
        <v>2.3577772606132492</v>
      </c>
      <c r="S40" s="164">
        <f t="shared" si="20"/>
        <v>100</v>
      </c>
    </row>
    <row r="41" spans="1:19" ht="23.25" customHeight="1" x14ac:dyDescent="0.3">
      <c r="A41" s="170" t="s">
        <v>84</v>
      </c>
      <c r="B41" s="146">
        <f t="shared" si="4"/>
        <v>3.7959326869910015</v>
      </c>
      <c r="C41" s="146">
        <f t="shared" si="5"/>
        <v>3.9794931439528294E-2</v>
      </c>
      <c r="D41" s="146">
        <f t="shared" si="6"/>
        <v>13.789163055468967</v>
      </c>
      <c r="E41" s="146">
        <f t="shared" si="7"/>
        <v>23.078795991495962</v>
      </c>
      <c r="F41" s="146">
        <f t="shared" si="7"/>
        <v>2.7118746179290882</v>
      </c>
      <c r="G41" s="146">
        <f t="shared" si="7"/>
        <v>3.7269400838222415</v>
      </c>
      <c r="H41" s="146">
        <f t="shared" ref="H41:S41" si="21">H19/$S19*100</f>
        <v>6.8871884298112738</v>
      </c>
      <c r="I41" s="146">
        <f t="shared" si="21"/>
        <v>8.9908448980037683</v>
      </c>
      <c r="J41" s="146">
        <f t="shared" si="21"/>
        <v>4.5555014381502845</v>
      </c>
      <c r="K41" s="146">
        <f t="shared" si="21"/>
        <v>6.7738834210307353</v>
      </c>
      <c r="L41" s="146">
        <f t="shared" si="21"/>
        <v>0.38869375340477508</v>
      </c>
      <c r="M41" s="146">
        <f t="shared" si="21"/>
        <v>7.8664416524591001</v>
      </c>
      <c r="N41" s="146">
        <f t="shared" si="21"/>
        <v>2.0890878620051834</v>
      </c>
      <c r="O41" s="146">
        <f t="shared" si="21"/>
        <v>6.2584539640551675</v>
      </c>
      <c r="P41" s="146">
        <f t="shared" si="21"/>
        <v>4.7263578081200617</v>
      </c>
      <c r="Q41" s="146">
        <f t="shared" si="21"/>
        <v>1.9978500447690815</v>
      </c>
      <c r="R41" s="146">
        <f t="shared" si="21"/>
        <v>2.3231953610437861</v>
      </c>
      <c r="S41" s="164">
        <f t="shared" si="21"/>
        <v>100</v>
      </c>
    </row>
    <row r="42" spans="1:19" ht="23.25" customHeight="1" x14ac:dyDescent="0.3">
      <c r="A42" s="170" t="s">
        <v>85</v>
      </c>
      <c r="B42" s="146">
        <f t="shared" si="4"/>
        <v>4.0315942678290684</v>
      </c>
      <c r="C42" s="146">
        <f t="shared" si="5"/>
        <v>0.13671727743730996</v>
      </c>
      <c r="D42" s="146">
        <f t="shared" si="6"/>
        <v>14.735858069243429</v>
      </c>
      <c r="E42" s="146">
        <f t="shared" si="7"/>
        <v>23.450001247834841</v>
      </c>
      <c r="F42" s="146">
        <f t="shared" si="7"/>
        <v>2.6653221030116421</v>
      </c>
      <c r="G42" s="146">
        <f t="shared" si="7"/>
        <v>4.0604341582790342</v>
      </c>
      <c r="H42" s="146">
        <f t="shared" ref="H42:S42" si="22">H20/$S20*100</f>
        <v>7.1145083252610322</v>
      </c>
      <c r="I42" s="146">
        <f t="shared" si="22"/>
        <v>9.0033047840500071</v>
      </c>
      <c r="J42" s="146">
        <f t="shared" si="22"/>
        <v>4.1150245569944577</v>
      </c>
      <c r="K42" s="146">
        <f t="shared" si="22"/>
        <v>7.3107189033721403</v>
      </c>
      <c r="L42" s="146">
        <f t="shared" si="22"/>
        <v>0.3783039796327361</v>
      </c>
      <c r="M42" s="146">
        <f t="shared" si="22"/>
        <v>7.2454827417392247</v>
      </c>
      <c r="N42" s="146">
        <f t="shared" si="22"/>
        <v>2.0425061146779435</v>
      </c>
      <c r="O42" s="146">
        <f t="shared" si="22"/>
        <v>5.9458328551645439</v>
      </c>
      <c r="P42" s="146">
        <f t="shared" si="22"/>
        <v>3.6044086675992038</v>
      </c>
      <c r="Q42" s="146">
        <f t="shared" si="22"/>
        <v>1.9152118592363765</v>
      </c>
      <c r="R42" s="146">
        <f t="shared" si="22"/>
        <v>2.2447700886370052</v>
      </c>
      <c r="S42" s="164">
        <f t="shared" si="22"/>
        <v>100</v>
      </c>
    </row>
    <row r="43" spans="1:19" ht="23.25" customHeight="1" thickBot="1" x14ac:dyDescent="0.35">
      <c r="A43" s="170" t="s">
        <v>99</v>
      </c>
      <c r="B43" s="146">
        <f t="shared" si="4"/>
        <v>4.1072378208849107</v>
      </c>
      <c r="C43" s="146">
        <f t="shared" si="5"/>
        <v>5.7310587088146889E-2</v>
      </c>
      <c r="D43" s="146">
        <f t="shared" si="6"/>
        <v>14.354219734857407</v>
      </c>
      <c r="E43" s="146">
        <f t="shared" si="7"/>
        <v>22.473160120563787</v>
      </c>
      <c r="F43" s="146">
        <f t="shared" si="7"/>
        <v>2.5297022228142119</v>
      </c>
      <c r="G43" s="146">
        <f t="shared" si="7"/>
        <v>4.0030773532122446</v>
      </c>
      <c r="H43" s="146">
        <f t="shared" ref="H43:S43" si="23">H21/$S21*100</f>
        <v>6.5602634127184016</v>
      </c>
      <c r="I43" s="146">
        <f t="shared" si="23"/>
        <v>8.7695479230200277</v>
      </c>
      <c r="J43" s="146">
        <f t="shared" si="23"/>
        <v>3.8366685905023084</v>
      </c>
      <c r="K43" s="146">
        <f t="shared" si="23"/>
        <v>7.2302215552298419</v>
      </c>
      <c r="L43" s="146">
        <f t="shared" si="23"/>
        <v>0.53243833216175762</v>
      </c>
      <c r="M43" s="146">
        <f t="shared" si="23"/>
        <v>7.2442168330723078</v>
      </c>
      <c r="N43" s="146">
        <f t="shared" si="23"/>
        <v>1.9634433957048165</v>
      </c>
      <c r="O43" s="146">
        <f t="shared" si="23"/>
        <v>6.2818329562301072</v>
      </c>
      <c r="P43" s="146">
        <f t="shared" si="23"/>
        <v>3.7972705654300389</v>
      </c>
      <c r="Q43" s="146">
        <f t="shared" si="23"/>
        <v>1.9191729583285078</v>
      </c>
      <c r="R43" s="146">
        <f t="shared" si="23"/>
        <v>4.3402156381811698</v>
      </c>
      <c r="S43" s="164">
        <f t="shared" si="23"/>
        <v>100</v>
      </c>
    </row>
    <row r="44" spans="1:19" s="151" customFormat="1" ht="23.25" customHeight="1" thickBot="1" x14ac:dyDescent="0.35">
      <c r="A44" s="172" t="s">
        <v>100</v>
      </c>
      <c r="B44" s="150">
        <f t="shared" si="4"/>
        <v>4.203273937570791</v>
      </c>
      <c r="C44" s="150">
        <f t="shared" si="5"/>
        <v>5.7249109236544513E-2</v>
      </c>
      <c r="D44" s="150">
        <f t="shared" si="6"/>
        <v>15.318775023681052</v>
      </c>
      <c r="E44" s="150">
        <f t="shared" si="7"/>
        <v>22.001584239673644</v>
      </c>
      <c r="F44" s="150">
        <f t="shared" si="7"/>
        <v>2.2172748655731258</v>
      </c>
      <c r="G44" s="150">
        <f t="shared" si="7"/>
        <v>4.3935542547266078</v>
      </c>
      <c r="H44" s="150">
        <f t="shared" ref="H44:S44" si="24">H22/$S22*100</f>
        <v>6.5696941488869358</v>
      </c>
      <c r="I44" s="150">
        <f t="shared" si="24"/>
        <v>8.7468148218551445</v>
      </c>
      <c r="J44" s="150">
        <f t="shared" si="24"/>
        <v>3.8522824400557267</v>
      </c>
      <c r="K44" s="150">
        <f t="shared" si="24"/>
        <v>7.4757823916635893</v>
      </c>
      <c r="L44" s="150">
        <f t="shared" si="24"/>
        <v>0.39897944355746662</v>
      </c>
      <c r="M44" s="150">
        <f t="shared" si="24"/>
        <v>7.0160821439387817</v>
      </c>
      <c r="N44" s="150">
        <f t="shared" si="24"/>
        <v>1.952421381862125</v>
      </c>
      <c r="O44" s="150">
        <f t="shared" si="24"/>
        <v>6.7105289559136967</v>
      </c>
      <c r="P44" s="150">
        <f t="shared" si="24"/>
        <v>4.5543588014838399</v>
      </c>
      <c r="Q44" s="150">
        <f t="shared" si="24"/>
        <v>2.0952381257932151</v>
      </c>
      <c r="R44" s="150">
        <f t="shared" si="24"/>
        <v>2.4361059145277064</v>
      </c>
      <c r="S44" s="165">
        <f t="shared" si="24"/>
        <v>100</v>
      </c>
    </row>
    <row r="45" spans="1:19" ht="23.25" customHeight="1" x14ac:dyDescent="0.3">
      <c r="A45" s="147"/>
      <c r="B45" s="148"/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66"/>
    </row>
    <row r="46" spans="1:19" ht="22.5" customHeight="1" thickBot="1" x14ac:dyDescent="0.35">
      <c r="A46" s="22"/>
      <c r="B46" s="23"/>
      <c r="C46" s="24"/>
      <c r="D46" s="25"/>
      <c r="E46" s="25"/>
      <c r="F46" s="25"/>
      <c r="G46" s="25"/>
      <c r="H46" s="25"/>
      <c r="I46" s="25"/>
      <c r="J46" s="26"/>
      <c r="K46" s="89"/>
      <c r="L46" s="30"/>
    </row>
  </sheetData>
  <mergeCells count="7">
    <mergeCell ref="I3:I4"/>
    <mergeCell ref="J3:R3"/>
    <mergeCell ref="A3:A4"/>
    <mergeCell ref="B3:B4"/>
    <mergeCell ref="C3:F3"/>
    <mergeCell ref="G3:G4"/>
    <mergeCell ref="H3:H4"/>
  </mergeCells>
  <pageMargins left="0.7" right="0.7" top="0.75" bottom="0.75" header="0.3" footer="0.3"/>
  <pageSetup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9D8E5-3E09-40BA-A46A-83D12E278691}">
  <dimension ref="A1:H86"/>
  <sheetViews>
    <sheetView topLeftCell="A74" workbookViewId="0">
      <selection activeCell="B85" sqref="B85:E86"/>
    </sheetView>
  </sheetViews>
  <sheetFormatPr defaultRowHeight="14.4" x14ac:dyDescent="0.3"/>
  <cols>
    <col min="1" max="1" width="15.77734375" style="305" customWidth="1"/>
    <col min="2" max="2" width="30.77734375" customWidth="1"/>
    <col min="3" max="3" width="24.21875" customWidth="1"/>
    <col min="4" max="4" width="27.5546875" customWidth="1"/>
    <col min="5" max="5" width="26.21875" customWidth="1"/>
    <col min="6" max="6" width="35.21875" customWidth="1"/>
    <col min="7" max="7" width="37.21875" customWidth="1"/>
  </cols>
  <sheetData>
    <row r="1" spans="1:7" ht="25.8" x14ac:dyDescent="0.3">
      <c r="A1" s="405" t="s">
        <v>241</v>
      </c>
      <c r="B1" s="405"/>
      <c r="C1" s="405"/>
      <c r="D1" s="405"/>
    </row>
    <row r="3" spans="1:7" x14ac:dyDescent="0.3">
      <c r="F3" s="325"/>
      <c r="G3" s="326" t="s">
        <v>238</v>
      </c>
    </row>
    <row r="4" spans="1:7" s="302" customFormat="1" x14ac:dyDescent="0.3">
      <c r="A4" s="304" t="s">
        <v>240</v>
      </c>
      <c r="B4" s="303" t="s">
        <v>149</v>
      </c>
      <c r="C4" s="303" t="s">
        <v>150</v>
      </c>
      <c r="D4" s="303" t="s">
        <v>239</v>
      </c>
      <c r="E4" s="303" t="s">
        <v>151</v>
      </c>
      <c r="F4" s="318" t="s">
        <v>236</v>
      </c>
      <c r="G4" s="319" t="s">
        <v>237</v>
      </c>
    </row>
    <row r="5" spans="1:7" x14ac:dyDescent="0.3">
      <c r="A5" s="305" t="s">
        <v>152</v>
      </c>
      <c r="B5" s="31">
        <v>2534579257720.3999</v>
      </c>
      <c r="C5" s="31">
        <v>178538748486.42999</v>
      </c>
      <c r="D5" s="31">
        <f>B5-C5</f>
        <v>2356040509233.9697</v>
      </c>
      <c r="E5" s="31">
        <v>258406425234.54004</v>
      </c>
      <c r="F5" s="320">
        <f t="shared" ref="F5:F54" si="0">(E5/B5)*100</f>
        <v>10.195239483927235</v>
      </c>
      <c r="G5" s="321">
        <f>E5/D5*100</f>
        <v>10.967826071825773</v>
      </c>
    </row>
    <row r="6" spans="1:7" x14ac:dyDescent="0.3">
      <c r="A6" s="305" t="s">
        <v>153</v>
      </c>
      <c r="B6" s="31">
        <v>2857275713269.3999</v>
      </c>
      <c r="C6" s="31">
        <v>187374591457.84998</v>
      </c>
      <c r="D6" s="31">
        <f t="shared" ref="D6:D54" si="1">B6-C6</f>
        <v>2669901121811.5498</v>
      </c>
      <c r="E6" s="31">
        <v>256249346502.95004</v>
      </c>
      <c r="F6" s="320">
        <f t="shared" si="0"/>
        <v>8.9683101043735149</v>
      </c>
      <c r="G6" s="321">
        <f t="shared" ref="G6:G54" si="2">E6/D6*100</f>
        <v>9.5977092338566745</v>
      </c>
    </row>
    <row r="7" spans="1:7" x14ac:dyDescent="0.3">
      <c r="A7" s="305" t="s">
        <v>154</v>
      </c>
      <c r="B7" s="31">
        <v>3540681348851.4199</v>
      </c>
      <c r="C7" s="31">
        <v>153275450697.78</v>
      </c>
      <c r="D7" s="31">
        <f t="shared" si="1"/>
        <v>3387405898153.6401</v>
      </c>
      <c r="E7" s="31">
        <v>302556342091.51996</v>
      </c>
      <c r="F7" s="320">
        <f t="shared" si="0"/>
        <v>8.5451446284390364</v>
      </c>
      <c r="G7" s="321">
        <f t="shared" si="2"/>
        <v>8.9318006518331075</v>
      </c>
    </row>
    <row r="8" spans="1:7" x14ac:dyDescent="0.3">
      <c r="A8" s="305" t="s">
        <v>155</v>
      </c>
      <c r="B8" s="31">
        <v>4082987566138.3398</v>
      </c>
      <c r="C8" s="31">
        <v>236259945815.32001</v>
      </c>
      <c r="D8" s="31">
        <f t="shared" si="1"/>
        <v>3846727620323.02</v>
      </c>
      <c r="E8" s="31">
        <v>387990843502.09003</v>
      </c>
      <c r="F8" s="320">
        <f t="shared" si="0"/>
        <v>9.5026212354853907</v>
      </c>
      <c r="G8" s="321">
        <f t="shared" si="2"/>
        <v>10.086257250247144</v>
      </c>
    </row>
    <row r="9" spans="1:7" x14ac:dyDescent="0.3">
      <c r="A9" s="305" t="s">
        <v>156</v>
      </c>
      <c r="B9" s="31">
        <v>4775628018665.5898</v>
      </c>
      <c r="C9" s="31">
        <v>250775410141.32001</v>
      </c>
      <c r="D9" s="31">
        <f t="shared" si="1"/>
        <v>4524852608524.2695</v>
      </c>
      <c r="E9" s="31">
        <v>393745219519.74994</v>
      </c>
      <c r="F9" s="320">
        <f t="shared" si="0"/>
        <v>8.2448887974689988</v>
      </c>
      <c r="G9" s="321">
        <f t="shared" si="2"/>
        <v>8.7018352548761939</v>
      </c>
    </row>
    <row r="10" spans="1:7" x14ac:dyDescent="0.3">
      <c r="A10" s="305" t="s">
        <v>157</v>
      </c>
      <c r="B10" s="31">
        <v>5497154075412.04</v>
      </c>
      <c r="C10" s="31">
        <v>251085530672.79001</v>
      </c>
      <c r="D10" s="31">
        <f t="shared" si="1"/>
        <v>5246068544739.25</v>
      </c>
      <c r="E10" s="31">
        <v>402154008301.34991</v>
      </c>
      <c r="F10" s="320">
        <f t="shared" si="0"/>
        <v>7.3156764897699622</v>
      </c>
      <c r="G10" s="321">
        <f t="shared" si="2"/>
        <v>7.6658168850010426</v>
      </c>
    </row>
    <row r="11" spans="1:7" x14ac:dyDescent="0.3">
      <c r="A11" s="305" t="s">
        <v>158</v>
      </c>
      <c r="B11" s="31">
        <v>6092187309648.04</v>
      </c>
      <c r="C11" s="31">
        <v>269652145059.28</v>
      </c>
      <c r="D11" s="31">
        <f t="shared" si="1"/>
        <v>5822535164588.7598</v>
      </c>
      <c r="E11" s="31">
        <v>426948553952.41003</v>
      </c>
      <c r="F11" s="320">
        <f t="shared" si="0"/>
        <v>7.0081324202928323</v>
      </c>
      <c r="G11" s="321">
        <f t="shared" si="2"/>
        <v>7.3326917207646449</v>
      </c>
    </row>
    <row r="12" spans="1:7" x14ac:dyDescent="0.3">
      <c r="A12" s="305" t="s">
        <v>159</v>
      </c>
      <c r="B12" s="31">
        <v>6443085994179.2803</v>
      </c>
      <c r="C12" s="31">
        <v>308472346127.77997</v>
      </c>
      <c r="D12" s="31">
        <f t="shared" si="1"/>
        <v>6134613648051.5</v>
      </c>
      <c r="E12" s="31">
        <v>463489198671.11993</v>
      </c>
      <c r="F12" s="320">
        <f t="shared" si="0"/>
        <v>7.193590138170415</v>
      </c>
      <c r="G12" s="321">
        <f t="shared" si="2"/>
        <v>7.5553119603275292</v>
      </c>
    </row>
    <row r="13" spans="1:7" x14ac:dyDescent="0.3">
      <c r="A13" s="305" t="s">
        <v>160</v>
      </c>
      <c r="B13" s="31">
        <v>6543764499108.21</v>
      </c>
      <c r="C13" s="31">
        <v>322866640613.97998</v>
      </c>
      <c r="D13" s="31">
        <f t="shared" si="1"/>
        <v>6220897858494.2305</v>
      </c>
      <c r="E13" s="31">
        <v>494014351043.42999</v>
      </c>
      <c r="F13" s="320">
        <f t="shared" si="0"/>
        <v>7.549390738477137</v>
      </c>
      <c r="G13" s="321">
        <f t="shared" si="2"/>
        <v>7.9412065955862881</v>
      </c>
    </row>
    <row r="14" spans="1:7" x14ac:dyDescent="0.3">
      <c r="A14" s="305" t="s">
        <v>161</v>
      </c>
      <c r="B14" s="31">
        <v>6882416935748.1602</v>
      </c>
      <c r="C14" s="31">
        <v>400846269103.46997</v>
      </c>
      <c r="D14" s="31">
        <f t="shared" si="1"/>
        <v>6481570666644.6904</v>
      </c>
      <c r="E14" s="31">
        <v>650050306497.41003</v>
      </c>
      <c r="F14" s="320">
        <f t="shared" si="0"/>
        <v>9.4450875697600516</v>
      </c>
      <c r="G14" s="321">
        <f t="shared" si="2"/>
        <v>10.029209584070168</v>
      </c>
    </row>
    <row r="15" spans="1:7" x14ac:dyDescent="0.3">
      <c r="A15" s="305" t="s">
        <v>162</v>
      </c>
      <c r="B15" s="31">
        <v>7600907807839.1797</v>
      </c>
      <c r="C15" s="31">
        <v>1194888743821.3501</v>
      </c>
      <c r="D15" s="31">
        <f t="shared" si="1"/>
        <v>6406019064017.8301</v>
      </c>
      <c r="E15" s="31">
        <v>1853108064211.3701</v>
      </c>
      <c r="F15" s="320">
        <f t="shared" si="0"/>
        <v>24.38008868230412</v>
      </c>
      <c r="G15" s="321">
        <f t="shared" si="2"/>
        <v>28.927607702889162</v>
      </c>
    </row>
    <row r="16" spans="1:7" x14ac:dyDescent="0.3">
      <c r="A16" s="305" t="s">
        <v>163</v>
      </c>
      <c r="B16" s="31">
        <v>8197437995693.46</v>
      </c>
      <c r="C16" s="31">
        <v>2283165721879.8999</v>
      </c>
      <c r="D16" s="31">
        <f t="shared" si="1"/>
        <v>5914272273813.5605</v>
      </c>
      <c r="E16" s="31">
        <v>3053815125268.5703</v>
      </c>
      <c r="F16" s="320">
        <f t="shared" si="0"/>
        <v>37.253287269423666</v>
      </c>
      <c r="G16" s="321">
        <f t="shared" si="2"/>
        <v>51.634672600209029</v>
      </c>
    </row>
    <row r="17" spans="1:7" x14ac:dyDescent="0.3">
      <c r="A17" s="305" t="s">
        <v>164</v>
      </c>
      <c r="B17" s="31">
        <v>8293850403899.9805</v>
      </c>
      <c r="C17" s="31">
        <v>2440269650631.25</v>
      </c>
      <c r="D17" s="31">
        <f t="shared" si="1"/>
        <v>5853580753268.7305</v>
      </c>
      <c r="E17" s="31">
        <v>3076894983949.5503</v>
      </c>
      <c r="F17" s="320">
        <f t="shared" si="0"/>
        <v>37.098510753252981</v>
      </c>
      <c r="G17" s="321">
        <f t="shared" si="2"/>
        <v>52.564321116290472</v>
      </c>
    </row>
    <row r="18" spans="1:7" x14ac:dyDescent="0.3">
      <c r="A18" s="305" t="s">
        <v>165</v>
      </c>
      <c r="B18" s="31">
        <v>8522463688189.4199</v>
      </c>
      <c r="C18" s="31">
        <v>2598895290746.3398</v>
      </c>
      <c r="D18" s="31">
        <f t="shared" si="1"/>
        <v>5923568397443.0801</v>
      </c>
      <c r="E18" s="31">
        <v>3268328312930.3198</v>
      </c>
      <c r="F18" s="320">
        <f t="shared" si="0"/>
        <v>38.34957158526386</v>
      </c>
      <c r="G18" s="321">
        <f t="shared" si="2"/>
        <v>55.174990708997306</v>
      </c>
    </row>
    <row r="19" spans="1:7" x14ac:dyDescent="0.3">
      <c r="A19" s="305" t="s">
        <v>166</v>
      </c>
      <c r="B19" s="31">
        <v>8655734711370.3799</v>
      </c>
      <c r="C19" s="31">
        <v>2657080021505.8799</v>
      </c>
      <c r="D19" s="31">
        <f t="shared" si="1"/>
        <v>5998654689864.5</v>
      </c>
      <c r="E19" s="31">
        <v>3253143658455.6709</v>
      </c>
      <c r="F19" s="320">
        <f t="shared" si="0"/>
        <v>37.583680264394701</v>
      </c>
      <c r="G19" s="321">
        <f t="shared" si="2"/>
        <v>54.231220609385581</v>
      </c>
    </row>
    <row r="20" spans="1:7" x14ac:dyDescent="0.3">
      <c r="A20" s="305" t="s">
        <v>167</v>
      </c>
      <c r="B20" s="31">
        <v>7018272394028.0098</v>
      </c>
      <c r="C20" s="31">
        <v>1130754330474.5898</v>
      </c>
      <c r="D20" s="31">
        <f t="shared" si="1"/>
        <v>5887518063553.4199</v>
      </c>
      <c r="E20" s="31">
        <v>1413697598993.28</v>
      </c>
      <c r="F20" s="320">
        <f t="shared" si="0"/>
        <v>20.143099606624332</v>
      </c>
      <c r="G20" s="321">
        <f t="shared" si="2"/>
        <v>24.011775144177491</v>
      </c>
    </row>
    <row r="21" spans="1:7" x14ac:dyDescent="0.3">
      <c r="A21" s="305" t="s">
        <v>168</v>
      </c>
      <c r="B21" s="31">
        <v>7016576903785.04</v>
      </c>
      <c r="C21" s="31">
        <v>835260813759.41003</v>
      </c>
      <c r="D21" s="31">
        <f t="shared" si="1"/>
        <v>6181316090025.6299</v>
      </c>
      <c r="E21" s="31">
        <v>1139901822898.72</v>
      </c>
      <c r="F21" s="320">
        <f t="shared" si="0"/>
        <v>16.2458395102006</v>
      </c>
      <c r="G21" s="321">
        <f t="shared" si="2"/>
        <v>18.44108611009397</v>
      </c>
    </row>
    <row r="22" spans="1:7" x14ac:dyDescent="0.3">
      <c r="A22" s="305" t="s">
        <v>169</v>
      </c>
      <c r="B22" s="31">
        <v>6713865566509.04</v>
      </c>
      <c r="C22" s="31">
        <v>575105853562.33008</v>
      </c>
      <c r="D22" s="31">
        <f t="shared" si="1"/>
        <v>6138759712946.71</v>
      </c>
      <c r="E22" s="31">
        <v>782059405942.19006</v>
      </c>
      <c r="F22" s="320">
        <f t="shared" si="0"/>
        <v>11.648422182346909</v>
      </c>
      <c r="G22" s="321">
        <f t="shared" si="2"/>
        <v>12.739697308770994</v>
      </c>
    </row>
    <row r="23" spans="1:7" x14ac:dyDescent="0.3">
      <c r="A23" s="305" t="s">
        <v>170</v>
      </c>
      <c r="B23" s="31">
        <v>6960441448527.8301</v>
      </c>
      <c r="C23" s="31">
        <v>537844328297.43994</v>
      </c>
      <c r="D23" s="31">
        <f t="shared" si="1"/>
        <v>6422597120230.3906</v>
      </c>
      <c r="E23" s="31">
        <v>688360212718.77991</v>
      </c>
      <c r="F23" s="320">
        <f t="shared" si="0"/>
        <v>9.8896056781624342</v>
      </c>
      <c r="G23" s="321">
        <f t="shared" si="2"/>
        <v>10.717785964661086</v>
      </c>
    </row>
    <row r="24" spans="1:7" x14ac:dyDescent="0.3">
      <c r="A24" s="305" t="s">
        <v>171</v>
      </c>
      <c r="B24" s="31">
        <v>6641301898408.54</v>
      </c>
      <c r="C24" s="31">
        <v>247501345968.35001</v>
      </c>
      <c r="D24" s="31">
        <f t="shared" si="1"/>
        <v>6393800552440.1904</v>
      </c>
      <c r="E24" s="31">
        <v>383311280069.27008</v>
      </c>
      <c r="F24" s="320">
        <f t="shared" si="0"/>
        <v>5.7716286043422187</v>
      </c>
      <c r="G24" s="321">
        <f t="shared" si="2"/>
        <v>5.9950459343461926</v>
      </c>
    </row>
    <row r="25" spans="1:7" x14ac:dyDescent="0.3">
      <c r="A25" s="305" t="s">
        <v>172</v>
      </c>
      <c r="B25" s="31">
        <v>6613557354197.0498</v>
      </c>
      <c r="C25" s="31">
        <v>261567416103.33002</v>
      </c>
      <c r="D25" s="31">
        <f t="shared" si="1"/>
        <v>6351989938093.7197</v>
      </c>
      <c r="E25" s="31">
        <v>301919088056.19995</v>
      </c>
      <c r="F25" s="320">
        <f t="shared" si="0"/>
        <v>4.5651541505812778</v>
      </c>
      <c r="G25" s="321">
        <f t="shared" si="2"/>
        <v>4.7531417870414341</v>
      </c>
    </row>
    <row r="26" spans="1:7" x14ac:dyDescent="0.3">
      <c r="A26" s="305" t="s">
        <v>173</v>
      </c>
      <c r="B26" s="31">
        <v>7468489007393.0498</v>
      </c>
      <c r="C26" s="31">
        <v>248053190262.06</v>
      </c>
      <c r="D26" s="31">
        <f t="shared" si="1"/>
        <v>7220435817130.9902</v>
      </c>
      <c r="E26" s="31">
        <v>338786776715.78998</v>
      </c>
      <c r="F26" s="320">
        <f t="shared" si="0"/>
        <v>4.5362157777888577</v>
      </c>
      <c r="G26" s="321">
        <f t="shared" si="2"/>
        <v>4.6920544035859244</v>
      </c>
    </row>
    <row r="27" spans="1:7" x14ac:dyDescent="0.3">
      <c r="A27" s="305" t="s">
        <v>174</v>
      </c>
      <c r="B27" s="31">
        <v>7593696555200.6396</v>
      </c>
      <c r="C27" s="31">
        <v>239052889982.91998</v>
      </c>
      <c r="D27" s="31">
        <f t="shared" si="1"/>
        <v>7354643665217.7197</v>
      </c>
      <c r="E27" s="31">
        <v>326084140305.15997</v>
      </c>
      <c r="F27" s="320">
        <f t="shared" si="0"/>
        <v>4.2941423578722953</v>
      </c>
      <c r="G27" s="321">
        <f t="shared" si="2"/>
        <v>4.4337177319318419</v>
      </c>
    </row>
    <row r="28" spans="1:7" x14ac:dyDescent="0.3">
      <c r="A28" s="305" t="s">
        <v>175</v>
      </c>
      <c r="B28" s="31">
        <v>7721226744387.0303</v>
      </c>
      <c r="C28" s="31">
        <v>201865527751.38998</v>
      </c>
      <c r="D28" s="31">
        <f t="shared" si="1"/>
        <v>7519361216635.6406</v>
      </c>
      <c r="E28" s="31">
        <v>286088816439.54004</v>
      </c>
      <c r="F28" s="320">
        <f t="shared" si="0"/>
        <v>3.7052249067483118</v>
      </c>
      <c r="G28" s="321">
        <f t="shared" si="2"/>
        <v>3.8046957473808352</v>
      </c>
    </row>
    <row r="29" spans="1:7" x14ac:dyDescent="0.3">
      <c r="A29" s="305" t="s">
        <v>176</v>
      </c>
      <c r="B29" s="31">
        <v>7803728430565.21</v>
      </c>
      <c r="C29" s="31">
        <v>225465989904.29001</v>
      </c>
      <c r="D29" s="31">
        <f t="shared" si="1"/>
        <v>7578262440660.9199</v>
      </c>
      <c r="E29" s="31">
        <v>311801388084.33997</v>
      </c>
      <c r="F29" s="320">
        <f t="shared" si="0"/>
        <v>3.9955438077918446</v>
      </c>
      <c r="G29" s="321">
        <f t="shared" si="2"/>
        <v>4.114417922654404</v>
      </c>
    </row>
    <row r="30" spans="1:7" x14ac:dyDescent="0.3">
      <c r="A30" s="305" t="s">
        <v>177</v>
      </c>
      <c r="B30" s="31">
        <v>8295726005685.5498</v>
      </c>
      <c r="C30" s="31">
        <v>175561240904.97</v>
      </c>
      <c r="D30" s="31">
        <f t="shared" si="1"/>
        <v>8120164764780.5801</v>
      </c>
      <c r="E30" s="31">
        <v>321919947898.95996</v>
      </c>
      <c r="F30" s="320">
        <f t="shared" si="0"/>
        <v>3.8805518369137224</v>
      </c>
      <c r="G30" s="321">
        <f t="shared" si="2"/>
        <v>3.9644509344837013</v>
      </c>
    </row>
    <row r="31" spans="1:7" x14ac:dyDescent="0.3">
      <c r="A31" s="305" t="s">
        <v>178</v>
      </c>
      <c r="B31" s="31">
        <v>8874939573529.2207</v>
      </c>
      <c r="C31" s="31">
        <v>179185064033.69</v>
      </c>
      <c r="D31" s="31">
        <f t="shared" si="1"/>
        <v>8695754509495.5303</v>
      </c>
      <c r="E31" s="31">
        <v>315225090224.91003</v>
      </c>
      <c r="F31" s="320">
        <f t="shared" si="0"/>
        <v>3.5518561857605664</v>
      </c>
      <c r="G31" s="321">
        <f t="shared" si="2"/>
        <v>3.625045875900621</v>
      </c>
    </row>
    <row r="32" spans="1:7" ht="15" thickBot="1" x14ac:dyDescent="0.35">
      <c r="A32" s="305" t="s">
        <v>179</v>
      </c>
      <c r="B32" s="31">
        <v>9478907768435.3105</v>
      </c>
      <c r="C32" s="31">
        <v>179543850382.26999</v>
      </c>
      <c r="D32" s="31">
        <f t="shared" si="1"/>
        <v>9299363918053.041</v>
      </c>
      <c r="E32" s="31">
        <v>321656419816.59998</v>
      </c>
      <c r="F32" s="320">
        <f t="shared" si="0"/>
        <v>3.3933911762251063</v>
      </c>
      <c r="G32" s="321">
        <f t="shared" si="2"/>
        <v>3.4589077559612642</v>
      </c>
    </row>
    <row r="33" spans="1:7" ht="15" thickBot="1" x14ac:dyDescent="0.35">
      <c r="A33" s="305" t="s">
        <v>180</v>
      </c>
      <c r="B33" s="31">
        <v>9856904650564.5508</v>
      </c>
      <c r="C33" s="31">
        <v>237841443700.14999</v>
      </c>
      <c r="D33" s="31">
        <f t="shared" si="1"/>
        <v>9619063206864.4004</v>
      </c>
      <c r="E33" s="31">
        <v>374854418837.25006</v>
      </c>
      <c r="F33" s="322">
        <f t="shared" si="0"/>
        <v>3.8029628177014012</v>
      </c>
      <c r="G33" s="321">
        <f t="shared" si="2"/>
        <v>3.8969950688102841</v>
      </c>
    </row>
    <row r="34" spans="1:7" x14ac:dyDescent="0.3">
      <c r="A34" s="305" t="s">
        <v>181</v>
      </c>
      <c r="B34" s="31">
        <v>10230456757168.199</v>
      </c>
      <c r="C34" s="31">
        <v>228578439097.51001</v>
      </c>
      <c r="D34" s="31">
        <f t="shared" si="1"/>
        <v>10001878318070.689</v>
      </c>
      <c r="E34" s="31">
        <v>380095600545.40997</v>
      </c>
      <c r="F34" s="320">
        <f t="shared" si="0"/>
        <v>3.7153336314049463</v>
      </c>
      <c r="G34" s="321">
        <f t="shared" si="2"/>
        <v>3.8002421990945439</v>
      </c>
    </row>
    <row r="35" spans="1:7" ht="15" thickBot="1" x14ac:dyDescent="0.35">
      <c r="A35" s="305" t="s">
        <v>182</v>
      </c>
      <c r="B35" s="31">
        <v>10916825767886.9</v>
      </c>
      <c r="C35" s="31">
        <v>228060169435.38</v>
      </c>
      <c r="D35" s="31">
        <f t="shared" si="1"/>
        <v>10688765598451.52</v>
      </c>
      <c r="E35" s="31">
        <v>398676311891.38</v>
      </c>
      <c r="F35" s="323">
        <f t="shared" si="0"/>
        <v>3.6519435261496271</v>
      </c>
      <c r="G35" s="321">
        <f t="shared" si="2"/>
        <v>3.7298629876319511</v>
      </c>
    </row>
    <row r="36" spans="1:7" x14ac:dyDescent="0.3">
      <c r="A36" s="305" t="s">
        <v>183</v>
      </c>
      <c r="B36" s="31">
        <v>11984023166651.1</v>
      </c>
      <c r="C36" s="31">
        <v>228500137204.30002</v>
      </c>
      <c r="D36" s="31">
        <f t="shared" si="1"/>
        <v>11755523029446.799</v>
      </c>
      <c r="E36" s="31">
        <v>354671763966.60004</v>
      </c>
      <c r="F36" s="324">
        <f t="shared" si="0"/>
        <v>2.9595383706664848</v>
      </c>
      <c r="G36" s="321">
        <f t="shared" si="2"/>
        <v>3.0170649411189192</v>
      </c>
    </row>
    <row r="37" spans="1:7" x14ac:dyDescent="0.3">
      <c r="A37" s="305" t="s">
        <v>184</v>
      </c>
      <c r="B37" s="31">
        <v>12572749101149.4</v>
      </c>
      <c r="C37" s="31">
        <v>372230037987.54999</v>
      </c>
      <c r="D37" s="31">
        <f t="shared" si="1"/>
        <v>12200519063161.85</v>
      </c>
      <c r="E37" s="31">
        <v>478712428991.29999</v>
      </c>
      <c r="F37" s="320">
        <f t="shared" si="0"/>
        <v>3.80753982394778</v>
      </c>
      <c r="G37" s="321">
        <f t="shared" si="2"/>
        <v>3.9237054301789547</v>
      </c>
    </row>
    <row r="38" spans="1:7" x14ac:dyDescent="0.3">
      <c r="A38" s="305" t="s">
        <v>185</v>
      </c>
      <c r="B38" s="31">
        <v>12650841879925.76</v>
      </c>
      <c r="C38" s="31">
        <v>393230848772.94995</v>
      </c>
      <c r="D38" s="31">
        <f t="shared" si="1"/>
        <v>12257611031152.811</v>
      </c>
      <c r="E38" s="31">
        <v>627837264619.37012</v>
      </c>
      <c r="F38" s="320">
        <f t="shared" si="0"/>
        <v>4.9628101479603233</v>
      </c>
      <c r="G38" s="321">
        <f t="shared" si="2"/>
        <v>5.1220198048683141</v>
      </c>
    </row>
    <row r="39" spans="1:7" x14ac:dyDescent="0.3">
      <c r="A39" s="305" t="s">
        <v>186</v>
      </c>
      <c r="B39" s="31">
        <v>12155584674156.457</v>
      </c>
      <c r="C39" s="31">
        <v>461022640232.98987</v>
      </c>
      <c r="D39" s="31">
        <f t="shared" si="1"/>
        <v>11694562033923.467</v>
      </c>
      <c r="E39" s="31">
        <v>621342992127.87988</v>
      </c>
      <c r="F39" s="320">
        <f t="shared" si="0"/>
        <v>5.1115845825902104</v>
      </c>
      <c r="G39" s="321">
        <f t="shared" si="2"/>
        <v>5.3130933020449547</v>
      </c>
    </row>
    <row r="40" spans="1:7" x14ac:dyDescent="0.3">
      <c r="A40" s="305" t="s">
        <v>187</v>
      </c>
      <c r="B40" s="31">
        <v>12122093344322.512</v>
      </c>
      <c r="C40" s="31">
        <v>471385831493.76996</v>
      </c>
      <c r="D40" s="31">
        <f t="shared" si="1"/>
        <v>11650707512828.742</v>
      </c>
      <c r="E40" s="31">
        <v>645403481122.90991</v>
      </c>
      <c r="F40" s="320">
        <f t="shared" si="0"/>
        <v>5.3241916457044134</v>
      </c>
      <c r="G40" s="321">
        <f t="shared" si="2"/>
        <v>5.5396076196423945</v>
      </c>
    </row>
    <row r="41" spans="1:7" x14ac:dyDescent="0.3">
      <c r="A41" s="305" t="s">
        <v>188</v>
      </c>
      <c r="B41" s="31">
        <v>12055649994538.461</v>
      </c>
      <c r="C41" s="31">
        <v>662317418943.66016</v>
      </c>
      <c r="D41" s="31">
        <f t="shared" si="1"/>
        <v>11393332575594.801</v>
      </c>
      <c r="E41" s="31">
        <v>1293918231045.3</v>
      </c>
      <c r="F41" s="320">
        <f t="shared" si="0"/>
        <v>10.732878207574709</v>
      </c>
      <c r="G41" s="321">
        <f t="shared" si="2"/>
        <v>11.356802081042998</v>
      </c>
    </row>
    <row r="42" spans="1:7" x14ac:dyDescent="0.3">
      <c r="A42" s="305" t="s">
        <v>189</v>
      </c>
      <c r="B42" s="31">
        <v>14295052414531</v>
      </c>
      <c r="C42" s="31">
        <v>777537269189.51001</v>
      </c>
      <c r="D42" s="31">
        <f t="shared" si="1"/>
        <v>13517515145341.49</v>
      </c>
      <c r="E42" s="31">
        <v>1677271649650.6201</v>
      </c>
      <c r="F42" s="320">
        <f t="shared" si="0"/>
        <v>11.733231897391745</v>
      </c>
      <c r="G42" s="321">
        <f t="shared" si="2"/>
        <v>12.408135900840136</v>
      </c>
    </row>
    <row r="43" spans="1:7" x14ac:dyDescent="0.3">
      <c r="A43" s="305" t="s">
        <v>190</v>
      </c>
      <c r="B43" s="31">
        <v>14841909001337.029</v>
      </c>
      <c r="C43" s="31">
        <v>1056218158070.28</v>
      </c>
      <c r="D43" s="31">
        <f t="shared" si="1"/>
        <v>13785690843266.75</v>
      </c>
      <c r="E43" s="31">
        <v>2190509814458.0896</v>
      </c>
      <c r="F43" s="320">
        <f t="shared" si="0"/>
        <v>14.758949231266397</v>
      </c>
      <c r="G43" s="321">
        <f t="shared" si="2"/>
        <v>15.889735518971001</v>
      </c>
    </row>
    <row r="44" spans="1:7" x14ac:dyDescent="0.3">
      <c r="A44" s="305" t="s">
        <v>191</v>
      </c>
      <c r="B44" s="31">
        <v>14834806324485.393</v>
      </c>
      <c r="C44" s="31">
        <v>956238089330.44006</v>
      </c>
      <c r="D44" s="31">
        <f t="shared" si="1"/>
        <v>13878568235154.953</v>
      </c>
      <c r="E44" s="31">
        <v>2083489137260.4004</v>
      </c>
      <c r="F44" s="320">
        <f t="shared" si="0"/>
        <v>14.044599516082155</v>
      </c>
      <c r="G44" s="321">
        <f t="shared" si="2"/>
        <v>15.012277217348988</v>
      </c>
    </row>
    <row r="45" spans="1:7" x14ac:dyDescent="0.3">
      <c r="A45" s="305" t="s">
        <v>192</v>
      </c>
      <c r="B45" s="31">
        <v>16185253368389.639</v>
      </c>
      <c r="C45" s="31">
        <v>1615457349031.99</v>
      </c>
      <c r="D45" s="31">
        <f t="shared" si="1"/>
        <v>14569796019357.648</v>
      </c>
      <c r="E45" s="31">
        <v>2370243313506.9995</v>
      </c>
      <c r="F45" s="320">
        <f t="shared" si="0"/>
        <v>14.644462212350454</v>
      </c>
      <c r="G45" s="321">
        <f t="shared" si="2"/>
        <v>16.268198335500777</v>
      </c>
    </row>
    <row r="46" spans="1:7" x14ac:dyDescent="0.3">
      <c r="A46" s="305" t="s">
        <v>193</v>
      </c>
      <c r="B46" s="31">
        <v>15908443034592.051</v>
      </c>
      <c r="C46" s="31">
        <v>1919088336383.8801</v>
      </c>
      <c r="D46" s="31">
        <f t="shared" si="1"/>
        <v>13989354698208.17</v>
      </c>
      <c r="E46" s="31">
        <v>2387692236277.8096</v>
      </c>
      <c r="F46" s="320">
        <f t="shared" si="0"/>
        <v>15.008962417540808</v>
      </c>
      <c r="G46" s="321">
        <f t="shared" si="2"/>
        <v>17.067922629652372</v>
      </c>
    </row>
    <row r="47" spans="1:7" x14ac:dyDescent="0.3">
      <c r="A47" s="305" t="s">
        <v>194</v>
      </c>
      <c r="B47" s="31">
        <v>16039579969071.652</v>
      </c>
      <c r="C47" s="31">
        <v>2034180078322.7202</v>
      </c>
      <c r="D47" s="31">
        <f t="shared" si="1"/>
        <v>14005399890748.932</v>
      </c>
      <c r="E47" s="31">
        <v>2426764692268.6499</v>
      </c>
      <c r="F47" s="320">
        <f t="shared" si="0"/>
        <v>15.129851884825307</v>
      </c>
      <c r="G47" s="321">
        <f t="shared" si="2"/>
        <v>17.327350244898149</v>
      </c>
    </row>
    <row r="48" spans="1:7" x14ac:dyDescent="0.3">
      <c r="A48" s="305" t="s">
        <v>195</v>
      </c>
      <c r="B48" s="31">
        <v>15959053146820.221</v>
      </c>
      <c r="C48" s="31">
        <v>1823303862655.1699</v>
      </c>
      <c r="D48" s="31">
        <f t="shared" si="1"/>
        <v>14135749284165.051</v>
      </c>
      <c r="E48" s="31">
        <v>2363476670869.77</v>
      </c>
      <c r="F48" s="320">
        <f t="shared" si="0"/>
        <v>14.809629676185917</v>
      </c>
      <c r="G48" s="321">
        <f t="shared" si="2"/>
        <v>16.719854203394441</v>
      </c>
    </row>
    <row r="49" spans="1:8" x14ac:dyDescent="0.3">
      <c r="A49" s="305" t="s">
        <v>196</v>
      </c>
      <c r="B49" s="31">
        <v>15831554777507.672</v>
      </c>
      <c r="C49" s="31">
        <v>1934689967608.9304</v>
      </c>
      <c r="D49" s="31">
        <f t="shared" si="1"/>
        <v>13896864809898.742</v>
      </c>
      <c r="E49" s="31">
        <v>2189274331185.72</v>
      </c>
      <c r="F49" s="320">
        <f t="shared" si="0"/>
        <v>13.82854913464395</v>
      </c>
      <c r="G49" s="321">
        <f t="shared" si="2"/>
        <v>15.753728349046749</v>
      </c>
    </row>
    <row r="50" spans="1:8" x14ac:dyDescent="0.3">
      <c r="A50" s="305" t="s">
        <v>197</v>
      </c>
      <c r="B50" s="31">
        <v>15580185083029.939</v>
      </c>
      <c r="C50" s="31">
        <v>1993038082050.4595</v>
      </c>
      <c r="D50" s="31">
        <f t="shared" si="1"/>
        <v>13587147000979.48</v>
      </c>
      <c r="E50" s="31">
        <v>1939147436146.9602</v>
      </c>
      <c r="F50" s="320">
        <f t="shared" si="0"/>
        <v>12.446241336754689</v>
      </c>
      <c r="G50" s="321">
        <f t="shared" si="2"/>
        <v>14.271925048041133</v>
      </c>
    </row>
    <row r="51" spans="1:8" x14ac:dyDescent="0.3">
      <c r="A51" s="305" t="s">
        <v>198</v>
      </c>
      <c r="B51" s="31">
        <v>15861117051848.342</v>
      </c>
      <c r="C51" s="31">
        <v>1949036835609.7205</v>
      </c>
      <c r="D51" s="31">
        <f t="shared" si="1"/>
        <v>13912080216238.621</v>
      </c>
      <c r="E51" s="31">
        <v>2245193462123.1997</v>
      </c>
      <c r="F51" s="320">
        <f t="shared" si="0"/>
        <v>14.155330011019373</v>
      </c>
      <c r="G51" s="321">
        <f t="shared" si="2"/>
        <v>16.138445345524524</v>
      </c>
    </row>
    <row r="52" spans="1:8" x14ac:dyDescent="0.3">
      <c r="A52" s="305" t="s">
        <v>199</v>
      </c>
      <c r="B52" s="31">
        <v>15353758941686.25</v>
      </c>
      <c r="C52" s="31">
        <v>1790766857692.9705</v>
      </c>
      <c r="D52" s="31">
        <f t="shared" si="1"/>
        <v>13562992083993.279</v>
      </c>
      <c r="E52" s="31">
        <v>1792478596557.7102</v>
      </c>
      <c r="F52" s="320">
        <f t="shared" si="0"/>
        <v>11.674526110287156</v>
      </c>
      <c r="G52" s="321">
        <f t="shared" si="2"/>
        <v>13.215952538032894</v>
      </c>
    </row>
    <row r="53" spans="1:8" x14ac:dyDescent="0.3">
      <c r="A53" s="305" t="s">
        <v>200</v>
      </c>
      <c r="B53" s="31">
        <v>15544709480952.732</v>
      </c>
      <c r="C53" s="31">
        <v>1741289530217.7498</v>
      </c>
      <c r="D53" s="31">
        <f t="shared" si="1"/>
        <v>13803419950734.982</v>
      </c>
      <c r="E53" s="31">
        <v>1676501291283.2104</v>
      </c>
      <c r="F53" s="320">
        <f t="shared" si="0"/>
        <v>10.785028136662596</v>
      </c>
      <c r="G53" s="321">
        <f t="shared" si="2"/>
        <v>12.145550140955777</v>
      </c>
    </row>
    <row r="54" spans="1:8" s="123" customFormat="1" x14ac:dyDescent="0.3">
      <c r="A54" s="306" t="s">
        <v>201</v>
      </c>
      <c r="B54" s="122">
        <v>15483301378971.789</v>
      </c>
      <c r="C54" s="122">
        <v>1573804651684.0898</v>
      </c>
      <c r="D54" s="122">
        <f t="shared" si="1"/>
        <v>13909496727287.699</v>
      </c>
      <c r="E54" s="122">
        <v>1440513924479.4399</v>
      </c>
      <c r="F54" s="327">
        <f t="shared" si="0"/>
        <v>9.3036613395372747</v>
      </c>
      <c r="G54" s="328">
        <f t="shared" si="2"/>
        <v>10.356333897066419</v>
      </c>
    </row>
    <row r="55" spans="1:8" x14ac:dyDescent="0.3">
      <c r="B55" s="31"/>
      <c r="C55" s="31"/>
      <c r="D55" s="31"/>
      <c r="E55" s="31"/>
    </row>
    <row r="56" spans="1:8" ht="21" x14ac:dyDescent="0.4">
      <c r="A56" s="106"/>
      <c r="B56" s="406" t="s">
        <v>235</v>
      </c>
      <c r="C56" s="406"/>
      <c r="D56" s="406"/>
      <c r="E56" s="406"/>
      <c r="F56" s="406"/>
      <c r="G56" s="406"/>
    </row>
    <row r="57" spans="1:8" ht="21" x14ac:dyDescent="0.4">
      <c r="A57" s="106"/>
      <c r="B57" s="407" t="s">
        <v>202</v>
      </c>
      <c r="C57" s="407"/>
      <c r="D57" s="407"/>
      <c r="E57" s="407"/>
      <c r="F57" s="407"/>
      <c r="G57" s="407"/>
    </row>
    <row r="58" spans="1:8" ht="17.399999999999999" x14ac:dyDescent="0.3">
      <c r="A58" s="408" t="s">
        <v>203</v>
      </c>
      <c r="B58" s="409" t="s">
        <v>204</v>
      </c>
      <c r="C58" s="409" t="s">
        <v>205</v>
      </c>
      <c r="D58" s="409"/>
      <c r="E58" s="409"/>
      <c r="F58" s="410" t="s">
        <v>206</v>
      </c>
      <c r="G58" s="410"/>
    </row>
    <row r="59" spans="1:8" ht="31.2" x14ac:dyDescent="0.3">
      <c r="A59" s="408"/>
      <c r="B59" s="409"/>
      <c r="C59" s="307" t="s">
        <v>233</v>
      </c>
      <c r="D59" s="308" t="s">
        <v>234</v>
      </c>
      <c r="E59" s="308" t="s">
        <v>12</v>
      </c>
      <c r="F59" s="308" t="s">
        <v>207</v>
      </c>
    </row>
    <row r="60" spans="1:8" ht="15.6" x14ac:dyDescent="0.3">
      <c r="A60" s="408"/>
      <c r="B60" s="409"/>
      <c r="C60" s="307" t="s">
        <v>208</v>
      </c>
      <c r="D60" s="307" t="s">
        <v>208</v>
      </c>
      <c r="E60" s="307" t="s">
        <v>208</v>
      </c>
      <c r="F60" s="307" t="s">
        <v>209</v>
      </c>
    </row>
    <row r="61" spans="1:8" ht="15.6" x14ac:dyDescent="0.3">
      <c r="A61" s="309">
        <v>1</v>
      </c>
      <c r="B61" s="310" t="s">
        <v>210</v>
      </c>
      <c r="C61" s="311">
        <v>50.488785609710007</v>
      </c>
      <c r="D61" s="311">
        <v>48.202557904009993</v>
      </c>
      <c r="E61" s="312">
        <f t="shared" ref="E61:E83" si="3">D61-C61</f>
        <v>-2.2862277057000142</v>
      </c>
      <c r="F61" s="313">
        <f t="shared" ref="F61:F78" si="4">E61/C61*100</f>
        <v>-4.5281891376296572</v>
      </c>
      <c r="G61" s="146"/>
      <c r="H61" s="146"/>
    </row>
    <row r="62" spans="1:8" ht="15.6" x14ac:dyDescent="0.3">
      <c r="A62" s="309">
        <v>2</v>
      </c>
      <c r="B62" s="310" t="s">
        <v>211</v>
      </c>
      <c r="C62" s="311">
        <v>2.5530792195900003</v>
      </c>
      <c r="D62" s="311">
        <v>5.1939029400000008E-3</v>
      </c>
      <c r="E62" s="312">
        <f t="shared" si="3"/>
        <v>-2.5478853166500004</v>
      </c>
      <c r="F62" s="313">
        <f t="shared" si="4"/>
        <v>-99.796563189259984</v>
      </c>
    </row>
    <row r="63" spans="1:8" ht="15.6" x14ac:dyDescent="0.3">
      <c r="A63" s="309">
        <v>3</v>
      </c>
      <c r="B63" s="310" t="s">
        <v>212</v>
      </c>
      <c r="C63" s="311">
        <v>136.06796826485999</v>
      </c>
      <c r="D63" s="311">
        <v>111.04380378296</v>
      </c>
      <c r="E63" s="312">
        <f t="shared" si="3"/>
        <v>-25.024164481899987</v>
      </c>
      <c r="F63" s="313">
        <f t="shared" si="4"/>
        <v>-18.390929769150205</v>
      </c>
    </row>
    <row r="64" spans="1:8" ht="15.6" x14ac:dyDescent="0.3">
      <c r="A64" s="309">
        <v>4</v>
      </c>
      <c r="B64" s="310" t="s">
        <v>213</v>
      </c>
      <c r="C64" s="311">
        <v>172.55161461266002</v>
      </c>
      <c r="D64" s="311">
        <v>76.098249753090002</v>
      </c>
      <c r="E64" s="312">
        <f t="shared" si="3"/>
        <v>-96.453364859570016</v>
      </c>
      <c r="F64" s="313">
        <f t="shared" si="4"/>
        <v>-55.898268512923721</v>
      </c>
    </row>
    <row r="65" spans="1:6" ht="15.6" x14ac:dyDescent="0.3">
      <c r="A65" s="309">
        <v>5</v>
      </c>
      <c r="B65" s="310" t="s">
        <v>214</v>
      </c>
      <c r="C65" s="311">
        <v>18.809163910830001</v>
      </c>
      <c r="D65" s="311">
        <v>18.468010040780001</v>
      </c>
      <c r="E65" s="312">
        <f t="shared" si="3"/>
        <v>-0.34115387005000031</v>
      </c>
      <c r="F65" s="313">
        <f t="shared" si="4"/>
        <v>-1.8137641400082096</v>
      </c>
    </row>
    <row r="66" spans="1:6" ht="15.6" x14ac:dyDescent="0.3">
      <c r="A66" s="309">
        <v>6</v>
      </c>
      <c r="B66" s="310" t="s">
        <v>215</v>
      </c>
      <c r="C66" s="311">
        <v>170.35212818536999</v>
      </c>
      <c r="D66" s="311">
        <v>164.78523929285998</v>
      </c>
      <c r="E66" s="312">
        <f t="shared" si="3"/>
        <v>-5.5668888925100077</v>
      </c>
      <c r="F66" s="313">
        <f t="shared" si="4"/>
        <v>-3.2678716443462061</v>
      </c>
    </row>
    <row r="67" spans="1:6" ht="30.6" x14ac:dyDescent="0.3">
      <c r="A67" s="309">
        <v>7</v>
      </c>
      <c r="B67" s="310" t="s">
        <v>216</v>
      </c>
      <c r="C67" s="311">
        <v>96.238428370759991</v>
      </c>
      <c r="D67" s="311">
        <v>54.539806211839995</v>
      </c>
      <c r="E67" s="312">
        <f t="shared" si="3"/>
        <v>-41.698622158919996</v>
      </c>
      <c r="F67" s="313">
        <f t="shared" si="4"/>
        <v>-43.328452952572569</v>
      </c>
    </row>
    <row r="68" spans="1:6" ht="15.6" x14ac:dyDescent="0.3">
      <c r="A68" s="309">
        <v>8</v>
      </c>
      <c r="B68" s="310" t="s">
        <v>217</v>
      </c>
      <c r="C68" s="311">
        <v>37.350861439020001</v>
      </c>
      <c r="D68" s="311">
        <v>5.9042595798399997</v>
      </c>
      <c r="E68" s="312">
        <f t="shared" si="3"/>
        <v>-31.446601859179999</v>
      </c>
      <c r="F68" s="313">
        <f t="shared" si="4"/>
        <v>-84.192440676423359</v>
      </c>
    </row>
    <row r="69" spans="1:6" ht="15.6" x14ac:dyDescent="0.3">
      <c r="A69" s="309">
        <v>9</v>
      </c>
      <c r="B69" s="310" t="s">
        <v>218</v>
      </c>
      <c r="C69" s="311">
        <v>169.03611842140998</v>
      </c>
      <c r="D69" s="311">
        <v>127.76001844973999</v>
      </c>
      <c r="E69" s="312">
        <f t="shared" si="3"/>
        <v>-41.276099971669993</v>
      </c>
      <c r="F69" s="313">
        <f t="shared" si="4"/>
        <v>-24.418509107484329</v>
      </c>
    </row>
    <row r="70" spans="1:6" ht="15.6" x14ac:dyDescent="0.3">
      <c r="A70" s="309">
        <v>10</v>
      </c>
      <c r="B70" s="310" t="s">
        <v>219</v>
      </c>
      <c r="C70" s="311">
        <v>0.56198071652000003</v>
      </c>
      <c r="D70" s="311">
        <v>1.3319022551300002</v>
      </c>
      <c r="E70" s="312">
        <f t="shared" si="3"/>
        <v>0.76992153861000012</v>
      </c>
      <c r="F70" s="313">
        <f t="shared" si="4"/>
        <v>137.00141588089522</v>
      </c>
    </row>
    <row r="71" spans="1:6" ht="60.6" x14ac:dyDescent="0.3">
      <c r="A71" s="309">
        <v>11</v>
      </c>
      <c r="B71" s="310" t="s">
        <v>220</v>
      </c>
      <c r="C71" s="311">
        <v>3.4577737635100001</v>
      </c>
      <c r="D71" s="311">
        <v>0.14172762267</v>
      </c>
      <c r="E71" s="312">
        <f t="shared" si="3"/>
        <v>-3.3160461408400002</v>
      </c>
      <c r="F71" s="313">
        <f t="shared" si="4"/>
        <v>-95.901188673311822</v>
      </c>
    </row>
    <row r="72" spans="1:6" ht="15.6" x14ac:dyDescent="0.3">
      <c r="A72" s="309">
        <v>12</v>
      </c>
      <c r="B72" s="310" t="s">
        <v>221</v>
      </c>
      <c r="C72" s="311">
        <v>72.61722489281</v>
      </c>
      <c r="D72" s="311">
        <v>61.719492122280009</v>
      </c>
      <c r="E72" s="312">
        <f t="shared" si="3"/>
        <v>-10.897732770529991</v>
      </c>
      <c r="F72" s="313">
        <f t="shared" si="4"/>
        <v>-15.007090654615475</v>
      </c>
    </row>
    <row r="73" spans="1:6" ht="30.6" x14ac:dyDescent="0.3">
      <c r="A73" s="309">
        <v>13</v>
      </c>
      <c r="B73" s="310" t="s">
        <v>222</v>
      </c>
      <c r="C73" s="311">
        <v>124.23964198336</v>
      </c>
      <c r="D73" s="311">
        <v>77.214404777559992</v>
      </c>
      <c r="E73" s="312">
        <f t="shared" si="3"/>
        <v>-47.025237205800011</v>
      </c>
      <c r="F73" s="313">
        <f t="shared" si="4"/>
        <v>-37.850428780290848</v>
      </c>
    </row>
    <row r="74" spans="1:6" ht="45.6" x14ac:dyDescent="0.3">
      <c r="A74" s="309">
        <v>14</v>
      </c>
      <c r="B74" s="310" t="s">
        <v>223</v>
      </c>
      <c r="C74" s="311">
        <v>9.8054346935499996</v>
      </c>
      <c r="D74" s="311">
        <v>7.1751979960200005</v>
      </c>
      <c r="E74" s="312">
        <f t="shared" si="3"/>
        <v>-2.6302366975299991</v>
      </c>
      <c r="F74" s="313">
        <f t="shared" si="4"/>
        <v>-26.824274290054319</v>
      </c>
    </row>
    <row r="75" spans="1:6" ht="30.6" x14ac:dyDescent="0.3">
      <c r="A75" s="309">
        <v>15</v>
      </c>
      <c r="B75" s="310" t="s">
        <v>224</v>
      </c>
      <c r="C75" s="311">
        <v>2.4908814759499998</v>
      </c>
      <c r="D75" s="311">
        <v>1.7273984470199999</v>
      </c>
      <c r="E75" s="312">
        <f t="shared" si="3"/>
        <v>-0.76348302892999986</v>
      </c>
      <c r="F75" s="313">
        <f t="shared" si="4"/>
        <v>-30.651118341101085</v>
      </c>
    </row>
    <row r="76" spans="1:6" ht="15.6" x14ac:dyDescent="0.3">
      <c r="A76" s="309">
        <v>16</v>
      </c>
      <c r="B76" s="310" t="s">
        <v>225</v>
      </c>
      <c r="C76" s="311">
        <v>11.4814447083</v>
      </c>
      <c r="D76" s="311">
        <v>8.7351548070000007</v>
      </c>
      <c r="E76" s="312">
        <f t="shared" si="3"/>
        <v>-2.7462899012999991</v>
      </c>
      <c r="F76" s="313">
        <f t="shared" si="4"/>
        <v>-23.91937574994104</v>
      </c>
    </row>
    <row r="77" spans="1:6" ht="30.6" x14ac:dyDescent="0.3">
      <c r="A77" s="309">
        <v>17</v>
      </c>
      <c r="B77" s="310" t="s">
        <v>226</v>
      </c>
      <c r="C77" s="311">
        <v>14.108699149389997</v>
      </c>
      <c r="D77" s="311">
        <v>13.785460919529999</v>
      </c>
      <c r="E77" s="312">
        <f t="shared" si="3"/>
        <v>-0.32323822985999762</v>
      </c>
      <c r="F77" s="313">
        <f t="shared" si="4"/>
        <v>-2.2910562230960401</v>
      </c>
    </row>
    <row r="78" spans="1:6" ht="30.6" x14ac:dyDescent="0.3">
      <c r="A78" s="309">
        <v>18</v>
      </c>
      <c r="B78" s="310" t="s">
        <v>227</v>
      </c>
      <c r="C78" s="311">
        <v>16.563787194829999</v>
      </c>
      <c r="D78" s="311">
        <v>7.6712780632499999</v>
      </c>
      <c r="E78" s="312">
        <f t="shared" si="3"/>
        <v>-8.8925091315799989</v>
      </c>
      <c r="F78" s="313">
        <f t="shared" si="4"/>
        <v>-53.686448799315592</v>
      </c>
    </row>
    <row r="79" spans="1:6" ht="60.6" x14ac:dyDescent="0.3">
      <c r="A79" s="309">
        <v>19</v>
      </c>
      <c r="B79" s="310" t="s">
        <v>228</v>
      </c>
      <c r="C79" s="311">
        <v>0</v>
      </c>
      <c r="D79" s="311">
        <v>0</v>
      </c>
      <c r="E79" s="312">
        <f t="shared" si="3"/>
        <v>0</v>
      </c>
      <c r="F79" s="312">
        <f t="shared" ref="F79" si="5">E79-D79</f>
        <v>0</v>
      </c>
    </row>
    <row r="80" spans="1:6" ht="15.6" x14ac:dyDescent="0.3">
      <c r="A80" s="309">
        <v>20</v>
      </c>
      <c r="B80" s="310" t="s">
        <v>229</v>
      </c>
      <c r="C80" s="311">
        <v>56.783927692879999</v>
      </c>
      <c r="D80" s="311">
        <v>76.564340615879985</v>
      </c>
      <c r="E80" s="312">
        <f t="shared" si="3"/>
        <v>19.780412922999986</v>
      </c>
      <c r="F80" s="313">
        <f>E80/C80*100</f>
        <v>34.834527526844902</v>
      </c>
    </row>
    <row r="81" spans="1:6" ht="15.6" x14ac:dyDescent="0.3">
      <c r="A81" s="309">
        <v>21</v>
      </c>
      <c r="B81" s="310" t="s">
        <v>230</v>
      </c>
      <c r="C81" s="311">
        <v>0.65110724354000005</v>
      </c>
      <c r="D81" s="311">
        <v>0.14069647535999999</v>
      </c>
      <c r="E81" s="312">
        <f t="shared" si="3"/>
        <v>-0.51041076818000009</v>
      </c>
      <c r="F81" s="313">
        <f>E81/C81*100</f>
        <v>-78.39119795457222</v>
      </c>
    </row>
    <row r="82" spans="1:6" ht="15.6" x14ac:dyDescent="0.3">
      <c r="A82" s="309">
        <v>22</v>
      </c>
      <c r="B82" s="310" t="s">
        <v>231</v>
      </c>
      <c r="C82" s="311">
        <v>770.51872613276998</v>
      </c>
      <c r="D82" s="311">
        <v>577.49127945228997</v>
      </c>
      <c r="E82" s="312">
        <f t="shared" si="3"/>
        <v>-193.02744668048001</v>
      </c>
      <c r="F82" s="313">
        <f>E82/C82*100</f>
        <v>-25.051623034430833</v>
      </c>
    </row>
    <row r="83" spans="1:6" ht="15.6" x14ac:dyDescent="0.3">
      <c r="A83" s="314"/>
      <c r="B83" s="315" t="s">
        <v>232</v>
      </c>
      <c r="C83" s="316">
        <f>SUM(C61:C82)</f>
        <v>1936.7287776816202</v>
      </c>
      <c r="D83" s="316">
        <f>SUM(D61:D82)</f>
        <v>1440.5054724720499</v>
      </c>
      <c r="E83" s="316">
        <f t="shared" si="3"/>
        <v>-496.2233052095703</v>
      </c>
      <c r="F83" s="317">
        <f>E83/C83*100</f>
        <v>-25.621724163337895</v>
      </c>
    </row>
    <row r="85" spans="1:6" x14ac:dyDescent="0.3">
      <c r="C85" s="31"/>
      <c r="D85" s="31"/>
      <c r="E85" s="31"/>
    </row>
    <row r="86" spans="1:6" x14ac:dyDescent="0.3">
      <c r="C86" s="31"/>
      <c r="D86" s="31"/>
      <c r="E86" s="31"/>
    </row>
  </sheetData>
  <mergeCells count="7">
    <mergeCell ref="A1:D1"/>
    <mergeCell ref="B56:G56"/>
    <mergeCell ref="B57:G57"/>
    <mergeCell ref="A58:A60"/>
    <mergeCell ref="B58:B60"/>
    <mergeCell ref="C58:E58"/>
    <mergeCell ref="F58:G5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E0DFC-470E-418C-A463-537AA6C3EF1E}">
  <dimension ref="B3:F8"/>
  <sheetViews>
    <sheetView tabSelected="1" workbookViewId="0">
      <selection activeCell="H7" sqref="H7"/>
    </sheetView>
  </sheetViews>
  <sheetFormatPr defaultRowHeight="14.4" x14ac:dyDescent="0.3"/>
  <cols>
    <col min="3" max="3" width="24.21875" customWidth="1"/>
    <col min="4" max="4" width="27.77734375" customWidth="1"/>
    <col min="6" max="6" width="20.44140625" customWidth="1"/>
  </cols>
  <sheetData>
    <row r="3" spans="2:6" x14ac:dyDescent="0.3">
      <c r="B3" s="411" t="s">
        <v>248</v>
      </c>
      <c r="C3" s="411"/>
      <c r="D3" s="411"/>
      <c r="E3" s="411"/>
    </row>
    <row r="4" spans="2:6" x14ac:dyDescent="0.3">
      <c r="B4" s="412" t="s">
        <v>242</v>
      </c>
      <c r="C4" s="411" t="s">
        <v>243</v>
      </c>
      <c r="D4" s="411"/>
      <c r="E4" s="411"/>
    </row>
    <row r="5" spans="2:6" x14ac:dyDescent="0.3">
      <c r="B5" s="413"/>
      <c r="C5" s="363" t="s">
        <v>244</v>
      </c>
      <c r="D5" s="363" t="s">
        <v>245</v>
      </c>
      <c r="E5" s="363" t="s">
        <v>246</v>
      </c>
      <c r="F5" s="366" t="s">
        <v>247</v>
      </c>
    </row>
    <row r="6" spans="2:6" x14ac:dyDescent="0.3">
      <c r="B6" s="364">
        <v>2016</v>
      </c>
      <c r="C6" s="365">
        <v>4743.8500000000004</v>
      </c>
      <c r="D6" s="365">
        <v>101489.49</v>
      </c>
      <c r="E6" s="365">
        <f>C6/D6*100</f>
        <v>4.674227843691007</v>
      </c>
    </row>
    <row r="7" spans="2:6" x14ac:dyDescent="0.3">
      <c r="B7" s="364">
        <v>2017</v>
      </c>
      <c r="C7" s="365">
        <v>6573.65</v>
      </c>
      <c r="D7" s="365">
        <v>113711.63</v>
      </c>
      <c r="E7" s="365">
        <f t="shared" ref="E7:E8" si="0">C7/D7*100</f>
        <v>5.7809830005954526</v>
      </c>
      <c r="F7" s="146">
        <f>(C7-C6)/C6*100</f>
        <v>38.572045912075616</v>
      </c>
    </row>
    <row r="8" spans="2:6" x14ac:dyDescent="0.3">
      <c r="B8" s="364">
        <v>2018</v>
      </c>
      <c r="C8" s="365">
        <v>7336.71</v>
      </c>
      <c r="D8" s="365">
        <v>127762.55</v>
      </c>
      <c r="E8" s="365">
        <f t="shared" si="0"/>
        <v>5.7424573945964603</v>
      </c>
      <c r="F8" s="146">
        <f>(C8-C7)/C7*100</f>
        <v>11.607858647783202</v>
      </c>
    </row>
  </sheetData>
  <mergeCells count="3">
    <mergeCell ref="B3:E3"/>
    <mergeCell ref="B4:B5"/>
    <mergeCell ref="C4:E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B3C62-D811-44DE-803E-2A68CC753C03}">
  <dimension ref="A1:V81"/>
  <sheetViews>
    <sheetView workbookViewId="0">
      <selection activeCell="C1" sqref="C1"/>
    </sheetView>
  </sheetViews>
  <sheetFormatPr defaultRowHeight="14.4" x14ac:dyDescent="0.3"/>
  <cols>
    <col min="1" max="1" width="23.44140625" customWidth="1"/>
    <col min="2" max="2" width="15.21875" customWidth="1"/>
    <col min="3" max="3" width="10.5546875" customWidth="1"/>
    <col min="4" max="4" width="11.5546875" bestFit="1" customWidth="1"/>
    <col min="5" max="5" width="15" customWidth="1"/>
    <col min="6" max="6" width="9.21875" bestFit="1" customWidth="1"/>
    <col min="7" max="9" width="9.21875" customWidth="1"/>
    <col min="10" max="10" width="9.21875" bestFit="1" customWidth="1"/>
    <col min="11" max="11" width="9.21875" customWidth="1"/>
    <col min="12" max="12" width="9.21875" bestFit="1" customWidth="1"/>
    <col min="13" max="13" width="9.21875" customWidth="1"/>
    <col min="14" max="17" width="9.21875" bestFit="1" customWidth="1"/>
  </cols>
  <sheetData>
    <row r="1" spans="1:22" ht="24" thickBot="1" x14ac:dyDescent="0.5">
      <c r="A1" s="182" t="s">
        <v>109</v>
      </c>
    </row>
    <row r="2" spans="1:22" ht="43.8" thickBot="1" x14ac:dyDescent="0.35">
      <c r="D2" s="183" t="s">
        <v>70</v>
      </c>
      <c r="E2" s="184" t="s">
        <v>71</v>
      </c>
      <c r="F2" s="185" t="s">
        <v>72</v>
      </c>
      <c r="G2" s="185" t="s">
        <v>73</v>
      </c>
      <c r="H2" s="185" t="s">
        <v>74</v>
      </c>
      <c r="I2" s="185" t="s">
        <v>75</v>
      </c>
      <c r="J2" s="185" t="s">
        <v>84</v>
      </c>
      <c r="K2" s="185" t="s">
        <v>85</v>
      </c>
      <c r="L2" s="185" t="s">
        <v>99</v>
      </c>
      <c r="M2" s="240" t="s">
        <v>100</v>
      </c>
      <c r="N2" s="186" t="s">
        <v>110</v>
      </c>
      <c r="O2" s="186" t="s">
        <v>111</v>
      </c>
    </row>
    <row r="3" spans="1:22" ht="18.600000000000001" thickBot="1" x14ac:dyDescent="0.35">
      <c r="A3" s="414" t="s">
        <v>90</v>
      </c>
      <c r="B3" s="415"/>
      <c r="C3" s="416"/>
      <c r="D3" s="187">
        <v>174</v>
      </c>
      <c r="E3" s="188">
        <v>161</v>
      </c>
      <c r="F3" s="189">
        <v>197</v>
      </c>
      <c r="G3" s="190">
        <v>188</v>
      </c>
      <c r="H3" s="190">
        <v>210</v>
      </c>
      <c r="I3" s="191">
        <f>E35</f>
        <v>210</v>
      </c>
      <c r="J3" s="192">
        <f>E52</f>
        <v>213</v>
      </c>
      <c r="K3" s="192">
        <v>201</v>
      </c>
      <c r="L3" s="192">
        <v>193</v>
      </c>
      <c r="M3" s="193">
        <f>E77</f>
        <v>178</v>
      </c>
      <c r="N3" s="194">
        <f>(M3-L3)/L3*100</f>
        <v>-7.7720207253886011</v>
      </c>
      <c r="O3" s="195">
        <f>(M3-I3)/I3*100</f>
        <v>-15.238095238095239</v>
      </c>
    </row>
    <row r="4" spans="1:22" ht="18.600000000000001" thickBot="1" x14ac:dyDescent="0.35">
      <c r="A4" s="417" t="s">
        <v>91</v>
      </c>
      <c r="B4" s="418"/>
      <c r="C4" s="419"/>
      <c r="D4" s="196">
        <v>20483</v>
      </c>
      <c r="E4" s="197">
        <v>19826</v>
      </c>
      <c r="F4" s="189">
        <v>20420</v>
      </c>
      <c r="G4" s="190">
        <v>16568</v>
      </c>
      <c r="H4" s="190">
        <v>16941</v>
      </c>
      <c r="I4" s="192">
        <f>E45</f>
        <v>17144</v>
      </c>
      <c r="J4" s="192">
        <f t="shared" ref="J4:J6" si="0">E53</f>
        <v>17729</v>
      </c>
      <c r="K4" s="192">
        <v>18119</v>
      </c>
      <c r="L4" s="192">
        <v>18018</v>
      </c>
      <c r="M4" s="193">
        <f t="shared" ref="M4:M7" si="1">E78</f>
        <v>17943</v>
      </c>
      <c r="N4" s="194">
        <f t="shared" ref="N4:N7" si="2">(M4-L4)/L4*100</f>
        <v>-0.41625041625041631</v>
      </c>
      <c r="O4" s="195">
        <f t="shared" ref="O4:O7" si="3">(M4-I4)/I4*100</f>
        <v>4.660522631824545</v>
      </c>
    </row>
    <row r="5" spans="1:22" ht="18.600000000000001" thickBot="1" x14ac:dyDescent="0.35">
      <c r="A5" s="417" t="s">
        <v>92</v>
      </c>
      <c r="B5" s="418"/>
      <c r="C5" s="419"/>
      <c r="D5" s="196">
        <v>36202</v>
      </c>
      <c r="E5" s="197">
        <v>33783</v>
      </c>
      <c r="F5" s="189">
        <v>35191</v>
      </c>
      <c r="G5" s="190">
        <v>41338</v>
      </c>
      <c r="H5" s="190">
        <v>40444</v>
      </c>
      <c r="I5" s="192">
        <f>E46</f>
        <v>40549</v>
      </c>
      <c r="J5" s="192">
        <f t="shared" si="0"/>
        <v>40395</v>
      </c>
      <c r="K5" s="192">
        <v>41111</v>
      </c>
      <c r="L5" s="192">
        <v>40571</v>
      </c>
      <c r="M5" s="193">
        <f t="shared" si="1"/>
        <v>39980</v>
      </c>
      <c r="N5" s="194">
        <f t="shared" si="2"/>
        <v>-1.4567055285795272</v>
      </c>
      <c r="O5" s="195">
        <f t="shared" si="3"/>
        <v>-1.4032405238106982</v>
      </c>
    </row>
    <row r="6" spans="1:22" ht="18.600000000000001" thickBot="1" x14ac:dyDescent="0.35">
      <c r="A6" s="420" t="s">
        <v>93</v>
      </c>
      <c r="B6" s="421"/>
      <c r="C6" s="422"/>
      <c r="D6" s="198">
        <v>20237</v>
      </c>
      <c r="E6" s="199">
        <v>21837</v>
      </c>
      <c r="F6" s="189">
        <v>27032</v>
      </c>
      <c r="G6" s="190">
        <v>32359</v>
      </c>
      <c r="H6" s="190">
        <v>32013</v>
      </c>
      <c r="I6" s="192">
        <f>E47</f>
        <v>43955</v>
      </c>
      <c r="J6" s="192">
        <f t="shared" si="0"/>
        <v>44484</v>
      </c>
      <c r="K6" s="192">
        <v>45238</v>
      </c>
      <c r="L6" s="192">
        <v>46235</v>
      </c>
      <c r="M6" s="193">
        <f t="shared" si="1"/>
        <v>46263</v>
      </c>
      <c r="N6" s="194">
        <f t="shared" si="2"/>
        <v>6.0560181680545042E-2</v>
      </c>
      <c r="O6" s="195">
        <f t="shared" si="3"/>
        <v>5.2508247070867933</v>
      </c>
    </row>
    <row r="7" spans="1:22" ht="18.600000000000001" thickBot="1" x14ac:dyDescent="0.35">
      <c r="A7" s="423" t="s">
        <v>112</v>
      </c>
      <c r="B7" s="424"/>
      <c r="C7" s="425"/>
      <c r="D7" s="200">
        <f>SUM(D3:D6)</f>
        <v>77096</v>
      </c>
      <c r="E7" s="201">
        <v>75607</v>
      </c>
      <c r="F7" s="200">
        <f>SUM(F3:F6)</f>
        <v>82840</v>
      </c>
      <c r="G7" s="200">
        <f>SUM(G3:G6)</f>
        <v>90453</v>
      </c>
      <c r="H7" s="200">
        <v>89608</v>
      </c>
      <c r="I7" s="200">
        <f>SUM(I3:I6)</f>
        <v>101858</v>
      </c>
      <c r="J7" s="200">
        <f>SUM(J3:J6)</f>
        <v>102821</v>
      </c>
      <c r="K7" s="200">
        <v>104669</v>
      </c>
      <c r="L7" s="200">
        <v>105017</v>
      </c>
      <c r="M7" s="200">
        <f t="shared" si="1"/>
        <v>104364</v>
      </c>
      <c r="N7" s="202">
        <f t="shared" si="2"/>
        <v>-0.62180408886180338</v>
      </c>
      <c r="O7" s="195">
        <f t="shared" si="3"/>
        <v>2.4602878517151328</v>
      </c>
    </row>
    <row r="9" spans="1:22" x14ac:dyDescent="0.3">
      <c r="A9" s="203" t="s">
        <v>113</v>
      </c>
      <c r="B9" s="203" t="s">
        <v>114</v>
      </c>
      <c r="C9" s="204" t="s">
        <v>115</v>
      </c>
      <c r="D9" s="204" t="s">
        <v>116</v>
      </c>
      <c r="E9" s="204" t="s">
        <v>117</v>
      </c>
      <c r="F9" s="204" t="s">
        <v>118</v>
      </c>
      <c r="G9" s="204" t="s">
        <v>119</v>
      </c>
      <c r="H9" s="204" t="s">
        <v>120</v>
      </c>
      <c r="I9" s="204" t="s">
        <v>121</v>
      </c>
      <c r="J9" s="204" t="s">
        <v>122</v>
      </c>
      <c r="K9" s="204" t="s">
        <v>123</v>
      </c>
      <c r="L9" s="205" t="s">
        <v>124</v>
      </c>
      <c r="M9" s="206" t="s">
        <v>70</v>
      </c>
      <c r="N9" s="206" t="s">
        <v>71</v>
      </c>
      <c r="O9" s="206" t="s">
        <v>72</v>
      </c>
      <c r="P9" s="206" t="s">
        <v>73</v>
      </c>
      <c r="Q9" s="206" t="s">
        <v>74</v>
      </c>
      <c r="R9" s="206" t="s">
        <v>75</v>
      </c>
      <c r="S9" s="206" t="s">
        <v>84</v>
      </c>
      <c r="T9" s="206" t="s">
        <v>85</v>
      </c>
      <c r="U9" s="206" t="s">
        <v>99</v>
      </c>
      <c r="V9" s="345" t="s">
        <v>100</v>
      </c>
    </row>
    <row r="10" spans="1:22" x14ac:dyDescent="0.3">
      <c r="A10" s="207" t="s">
        <v>125</v>
      </c>
      <c r="B10" s="347">
        <v>70960</v>
      </c>
      <c r="C10" s="347">
        <v>80950</v>
      </c>
      <c r="D10" s="347">
        <v>80865</v>
      </c>
      <c r="E10" s="347">
        <v>84358</v>
      </c>
      <c r="F10" s="347">
        <v>83898</v>
      </c>
      <c r="G10" s="347">
        <v>76471</v>
      </c>
      <c r="H10" s="347">
        <v>81682</v>
      </c>
      <c r="I10" s="347">
        <v>79418</v>
      </c>
      <c r="J10" s="347">
        <v>81122</v>
      </c>
      <c r="K10" s="347">
        <v>78563</v>
      </c>
      <c r="L10" s="347">
        <v>82470</v>
      </c>
      <c r="M10" s="347">
        <f t="shared" ref="M10:T10" si="4">D7</f>
        <v>77096</v>
      </c>
      <c r="N10" s="347">
        <f t="shared" si="4"/>
        <v>75607</v>
      </c>
      <c r="O10" s="348">
        <f t="shared" si="4"/>
        <v>82840</v>
      </c>
      <c r="P10" s="348">
        <f t="shared" si="4"/>
        <v>90453</v>
      </c>
      <c r="Q10" s="348">
        <f t="shared" si="4"/>
        <v>89608</v>
      </c>
      <c r="R10" s="348">
        <f t="shared" si="4"/>
        <v>101858</v>
      </c>
      <c r="S10" s="349">
        <f t="shared" si="4"/>
        <v>102821</v>
      </c>
      <c r="T10" s="349">
        <f t="shared" si="4"/>
        <v>104669</v>
      </c>
      <c r="U10" s="349">
        <f>E73</f>
        <v>105017</v>
      </c>
      <c r="V10" s="193">
        <f>E81</f>
        <v>104364</v>
      </c>
    </row>
    <row r="11" spans="1:22" x14ac:dyDescent="0.3">
      <c r="A11" s="207" t="s">
        <v>110</v>
      </c>
      <c r="B11" s="350"/>
      <c r="C11" s="351">
        <f>(C10-B10)/B10*100</f>
        <v>14.078354002254793</v>
      </c>
      <c r="D11" s="351">
        <f t="shared" ref="D11:L11" si="5">(D10-C10)/C10*100</f>
        <v>-0.10500308832612724</v>
      </c>
      <c r="E11" s="351">
        <f t="shared" si="5"/>
        <v>4.3195449205465897</v>
      </c>
      <c r="F11" s="351">
        <f t="shared" si="5"/>
        <v>-0.54529505204011475</v>
      </c>
      <c r="G11" s="351">
        <f t="shared" si="5"/>
        <v>-8.8524160289875802</v>
      </c>
      <c r="H11" s="351">
        <f t="shared" si="5"/>
        <v>6.8143479227419546</v>
      </c>
      <c r="I11" s="351">
        <f t="shared" si="5"/>
        <v>-2.7717244925442568</v>
      </c>
      <c r="J11" s="351">
        <f t="shared" si="5"/>
        <v>2.1456093077136162</v>
      </c>
      <c r="K11" s="351">
        <f t="shared" si="5"/>
        <v>-3.1545080249500748</v>
      </c>
      <c r="L11" s="351">
        <f t="shared" si="5"/>
        <v>4.9730789302852489</v>
      </c>
      <c r="M11" s="351">
        <f>(M10-L10)/L10*100</f>
        <v>-6.5163089608342428</v>
      </c>
      <c r="N11" s="351">
        <f t="shared" ref="N11:V11" si="6">(N10-M10)/M10*100</f>
        <v>-1.9313583065269275</v>
      </c>
      <c r="O11" s="351">
        <f t="shared" si="6"/>
        <v>9.566574523522954</v>
      </c>
      <c r="P11" s="351">
        <f t="shared" si="6"/>
        <v>9.1900048285852236</v>
      </c>
      <c r="Q11" s="351">
        <f t="shared" si="6"/>
        <v>-0.93418681525211988</v>
      </c>
      <c r="R11" s="351">
        <f t="shared" si="6"/>
        <v>13.67065440585662</v>
      </c>
      <c r="S11" s="351">
        <f t="shared" si="6"/>
        <v>0.94543383926642965</v>
      </c>
      <c r="T11" s="351">
        <f t="shared" si="6"/>
        <v>1.7972982172902423</v>
      </c>
      <c r="U11" s="351">
        <f t="shared" si="6"/>
        <v>0.33247666453295627</v>
      </c>
      <c r="V11" s="346">
        <f t="shared" si="6"/>
        <v>-0.62180408886180338</v>
      </c>
    </row>
    <row r="13" spans="1:22" x14ac:dyDescent="0.3">
      <c r="A13" s="208" t="s">
        <v>95</v>
      </c>
      <c r="B13" s="209"/>
      <c r="C13" s="209"/>
      <c r="D13" s="209"/>
      <c r="E13" s="209"/>
    </row>
    <row r="14" spans="1:22" x14ac:dyDescent="0.3">
      <c r="A14" s="208"/>
      <c r="B14" s="209"/>
      <c r="C14" s="209"/>
      <c r="D14" s="209"/>
      <c r="E14" s="209"/>
    </row>
    <row r="15" spans="1:22" ht="15.6" x14ac:dyDescent="0.3">
      <c r="A15" s="210" t="s">
        <v>126</v>
      </c>
      <c r="B15" s="211"/>
      <c r="C15" s="211"/>
      <c r="D15" s="211"/>
      <c r="E15" s="212"/>
    </row>
    <row r="16" spans="1:22" ht="15.6" x14ac:dyDescent="0.3">
      <c r="A16" s="212"/>
      <c r="B16" s="212"/>
      <c r="C16" s="212"/>
      <c r="D16" s="212"/>
      <c r="E16" s="212"/>
    </row>
    <row r="17" spans="1:5" ht="15.6" x14ac:dyDescent="0.3">
      <c r="A17" s="213"/>
      <c r="B17" s="214" t="s">
        <v>86</v>
      </c>
      <c r="C17" s="214" t="s">
        <v>87</v>
      </c>
      <c r="D17" s="214" t="s">
        <v>88</v>
      </c>
      <c r="E17" s="215" t="s">
        <v>127</v>
      </c>
    </row>
    <row r="18" spans="1:5" ht="15.6" x14ac:dyDescent="0.3">
      <c r="A18" s="213" t="s">
        <v>90</v>
      </c>
      <c r="B18" s="216">
        <v>171</v>
      </c>
      <c r="C18" s="213">
        <v>16</v>
      </c>
      <c r="D18" s="213">
        <v>10</v>
      </c>
      <c r="E18" s="217">
        <v>197</v>
      </c>
    </row>
    <row r="19" spans="1:5" ht="15.6" x14ac:dyDescent="0.3">
      <c r="A19" s="213" t="s">
        <v>91</v>
      </c>
      <c r="B19" s="216">
        <v>20225</v>
      </c>
      <c r="C19" s="213">
        <v>142</v>
      </c>
      <c r="D19" s="213">
        <v>53</v>
      </c>
      <c r="E19" s="217">
        <v>20420</v>
      </c>
    </row>
    <row r="20" spans="1:5" ht="15.6" x14ac:dyDescent="0.3">
      <c r="A20" s="213" t="s">
        <v>92</v>
      </c>
      <c r="B20" s="216">
        <v>34632</v>
      </c>
      <c r="C20" s="213">
        <v>208</v>
      </c>
      <c r="D20" s="213">
        <v>351</v>
      </c>
      <c r="E20" s="217">
        <v>35191</v>
      </c>
    </row>
    <row r="21" spans="1:5" ht="15.6" x14ac:dyDescent="0.3">
      <c r="A21" s="213" t="s">
        <v>93</v>
      </c>
      <c r="B21" s="216">
        <v>26723</v>
      </c>
      <c r="C21" s="213">
        <v>33</v>
      </c>
      <c r="D21" s="213">
        <v>276</v>
      </c>
      <c r="E21" s="217">
        <v>27032</v>
      </c>
    </row>
    <row r="22" spans="1:5" s="106" customFormat="1" ht="15.6" x14ac:dyDescent="0.3">
      <c r="A22" s="218" t="s">
        <v>128</v>
      </c>
      <c r="B22" s="219">
        <f t="shared" ref="B22:D22" si="7">SUM(B18:B21)</f>
        <v>81751</v>
      </c>
      <c r="C22" s="219">
        <f t="shared" si="7"/>
        <v>399</v>
      </c>
      <c r="D22" s="219">
        <f t="shared" si="7"/>
        <v>690</v>
      </c>
      <c r="E22" s="219">
        <f>SUM(E18:E21)</f>
        <v>82840</v>
      </c>
    </row>
    <row r="23" spans="1:5" ht="15.6" x14ac:dyDescent="0.3">
      <c r="A23" s="212"/>
      <c r="B23" s="212"/>
      <c r="C23" s="212"/>
      <c r="D23" s="212"/>
      <c r="E23" s="212"/>
    </row>
    <row r="24" spans="1:5" ht="15.6" x14ac:dyDescent="0.3">
      <c r="A24" s="210" t="s">
        <v>129</v>
      </c>
      <c r="B24" s="211"/>
      <c r="C24" s="211"/>
      <c r="D24" s="211"/>
      <c r="E24" s="212"/>
    </row>
    <row r="25" spans="1:5" ht="15.6" x14ac:dyDescent="0.3">
      <c r="A25" s="212"/>
      <c r="B25" s="212"/>
      <c r="C25" s="212"/>
      <c r="D25" s="212"/>
      <c r="E25" s="212"/>
    </row>
    <row r="26" spans="1:5" ht="15.6" x14ac:dyDescent="0.3">
      <c r="A26" s="213"/>
      <c r="B26" s="214" t="s">
        <v>86</v>
      </c>
      <c r="C26" s="214" t="s">
        <v>87</v>
      </c>
      <c r="D26" s="214" t="s">
        <v>88</v>
      </c>
      <c r="E26" s="215" t="s">
        <v>127</v>
      </c>
    </row>
    <row r="27" spans="1:5" ht="15.6" x14ac:dyDescent="0.3">
      <c r="A27" s="213" t="s">
        <v>90</v>
      </c>
      <c r="B27" s="216">
        <v>178</v>
      </c>
      <c r="C27" s="213">
        <v>16</v>
      </c>
      <c r="D27" s="213">
        <v>10</v>
      </c>
      <c r="E27" s="217">
        <v>204</v>
      </c>
    </row>
    <row r="28" spans="1:5" ht="15.6" x14ac:dyDescent="0.3">
      <c r="A28" s="213" t="s">
        <v>91</v>
      </c>
      <c r="B28" s="216">
        <v>16516</v>
      </c>
      <c r="C28" s="213">
        <v>177</v>
      </c>
      <c r="D28" s="213">
        <v>52</v>
      </c>
      <c r="E28" s="217">
        <v>16745</v>
      </c>
    </row>
    <row r="29" spans="1:5" ht="15.6" x14ac:dyDescent="0.3">
      <c r="A29" s="213" t="s">
        <v>92</v>
      </c>
      <c r="B29" s="216">
        <v>40984</v>
      </c>
      <c r="C29" s="213">
        <v>242</v>
      </c>
      <c r="D29" s="213">
        <v>354</v>
      </c>
      <c r="E29" s="217">
        <v>41580</v>
      </c>
    </row>
    <row r="30" spans="1:5" ht="15.6" x14ac:dyDescent="0.3">
      <c r="A30" s="213" t="s">
        <v>93</v>
      </c>
      <c r="B30" s="216">
        <v>32085</v>
      </c>
      <c r="C30" s="213">
        <v>35</v>
      </c>
      <c r="D30" s="213">
        <v>274</v>
      </c>
      <c r="E30" s="217">
        <v>32394</v>
      </c>
    </row>
    <row r="31" spans="1:5" s="106" customFormat="1" ht="15.6" x14ac:dyDescent="0.3">
      <c r="A31" s="218" t="s">
        <v>128</v>
      </c>
      <c r="B31" s="219">
        <f t="shared" ref="B31:D31" si="8">SUM(B27:B30)</f>
        <v>89763</v>
      </c>
      <c r="C31" s="219">
        <f t="shared" si="8"/>
        <v>470</v>
      </c>
      <c r="D31" s="219">
        <f t="shared" si="8"/>
        <v>690</v>
      </c>
      <c r="E31" s="219">
        <f>SUM(E27:E30)</f>
        <v>90923</v>
      </c>
    </row>
    <row r="32" spans="1:5" ht="15.6" x14ac:dyDescent="0.3">
      <c r="A32" s="212"/>
      <c r="B32" s="212"/>
      <c r="C32" s="212"/>
      <c r="D32" s="212"/>
      <c r="E32" s="212"/>
    </row>
    <row r="33" spans="1:5" ht="15.6" x14ac:dyDescent="0.3">
      <c r="A33" s="210" t="s">
        <v>130</v>
      </c>
      <c r="B33" s="211"/>
      <c r="C33" s="211"/>
      <c r="D33" s="211"/>
      <c r="E33" s="212"/>
    </row>
    <row r="34" spans="1:5" ht="15.6" x14ac:dyDescent="0.3">
      <c r="A34" s="213"/>
      <c r="B34" s="214" t="s">
        <v>86</v>
      </c>
      <c r="C34" s="214" t="s">
        <v>87</v>
      </c>
      <c r="D34" s="214" t="s">
        <v>88</v>
      </c>
      <c r="E34" s="215" t="s">
        <v>127</v>
      </c>
    </row>
    <row r="35" spans="1:5" ht="15.6" x14ac:dyDescent="0.3">
      <c r="A35" s="213" t="s">
        <v>90</v>
      </c>
      <c r="B35" s="216">
        <v>183</v>
      </c>
      <c r="C35" s="213">
        <v>16</v>
      </c>
      <c r="D35" s="213">
        <v>11</v>
      </c>
      <c r="E35" s="217">
        <v>210</v>
      </c>
    </row>
    <row r="36" spans="1:5" ht="15.6" x14ac:dyDescent="0.3">
      <c r="A36" s="213" t="s">
        <v>91</v>
      </c>
      <c r="B36" s="216">
        <v>16713</v>
      </c>
      <c r="C36" s="213">
        <v>164</v>
      </c>
      <c r="D36" s="213">
        <v>64</v>
      </c>
      <c r="E36" s="217">
        <v>16941</v>
      </c>
    </row>
    <row r="37" spans="1:5" ht="15.6" x14ac:dyDescent="0.3">
      <c r="A37" s="213" t="s">
        <v>92</v>
      </c>
      <c r="B37" s="216">
        <v>39845</v>
      </c>
      <c r="C37" s="213">
        <v>258</v>
      </c>
      <c r="D37" s="213">
        <v>341</v>
      </c>
      <c r="E37" s="217">
        <v>40444</v>
      </c>
    </row>
    <row r="38" spans="1:5" ht="15.6" x14ac:dyDescent="0.3">
      <c r="A38" s="213" t="s">
        <v>93</v>
      </c>
      <c r="B38" s="216">
        <v>31700</v>
      </c>
      <c r="C38" s="213">
        <v>29</v>
      </c>
      <c r="D38" s="213">
        <v>284</v>
      </c>
      <c r="E38" s="217">
        <v>32013</v>
      </c>
    </row>
    <row r="39" spans="1:5" s="220" customFormat="1" ht="15" x14ac:dyDescent="0.25">
      <c r="A39" s="218" t="s">
        <v>128</v>
      </c>
      <c r="B39" s="220">
        <f t="shared" ref="B39:D39" si="9">SUM(B35:B38)</f>
        <v>88441</v>
      </c>
      <c r="C39" s="220">
        <f t="shared" si="9"/>
        <v>467</v>
      </c>
      <c r="D39" s="220">
        <f t="shared" si="9"/>
        <v>700</v>
      </c>
      <c r="E39" s="220">
        <f>SUM(E35:E38)</f>
        <v>89608</v>
      </c>
    </row>
    <row r="40" spans="1:5" ht="15.6" x14ac:dyDescent="0.3">
      <c r="A40" s="212"/>
      <c r="B40" s="212"/>
      <c r="C40" s="212"/>
      <c r="D40" s="212"/>
      <c r="E40" s="212"/>
    </row>
    <row r="41" spans="1:5" ht="15.6" x14ac:dyDescent="0.3">
      <c r="A41" s="212"/>
      <c r="B41" s="212"/>
      <c r="C41" s="212"/>
      <c r="D41" s="212"/>
      <c r="E41" s="212"/>
    </row>
    <row r="42" spans="1:5" ht="15.6" x14ac:dyDescent="0.3">
      <c r="A42" s="210" t="s">
        <v>131</v>
      </c>
      <c r="B42" s="211"/>
      <c r="C42" s="211"/>
      <c r="D42" s="211"/>
      <c r="E42" s="212"/>
    </row>
    <row r="43" spans="1:5" ht="15.6" x14ac:dyDescent="0.3">
      <c r="A43" s="213"/>
      <c r="B43" s="214" t="s">
        <v>86</v>
      </c>
      <c r="C43" s="214" t="s">
        <v>87</v>
      </c>
      <c r="D43" s="214" t="s">
        <v>88</v>
      </c>
      <c r="E43" s="215" t="s">
        <v>127</v>
      </c>
    </row>
    <row r="44" spans="1:5" ht="15.6" x14ac:dyDescent="0.3">
      <c r="A44" s="213" t="s">
        <v>90</v>
      </c>
      <c r="B44" s="216">
        <v>183</v>
      </c>
      <c r="C44" s="213">
        <v>20</v>
      </c>
      <c r="D44" s="213">
        <v>10</v>
      </c>
      <c r="E44" s="217">
        <v>213</v>
      </c>
    </row>
    <row r="45" spans="1:5" ht="15.6" x14ac:dyDescent="0.3">
      <c r="A45" s="213" t="s">
        <v>91</v>
      </c>
      <c r="B45" s="216">
        <v>16905</v>
      </c>
      <c r="C45" s="213">
        <v>174</v>
      </c>
      <c r="D45" s="213">
        <v>65</v>
      </c>
      <c r="E45" s="217">
        <v>17144</v>
      </c>
    </row>
    <row r="46" spans="1:5" ht="15.6" x14ac:dyDescent="0.3">
      <c r="A46" s="213" t="s">
        <v>92</v>
      </c>
      <c r="B46" s="216">
        <v>39909</v>
      </c>
      <c r="C46" s="213">
        <v>288</v>
      </c>
      <c r="D46" s="213">
        <v>352</v>
      </c>
      <c r="E46" s="217">
        <v>40549</v>
      </c>
    </row>
    <row r="47" spans="1:5" s="224" customFormat="1" ht="15.6" x14ac:dyDescent="0.3">
      <c r="A47" s="221" t="s">
        <v>93</v>
      </c>
      <c r="B47" s="222">
        <v>43593</v>
      </c>
      <c r="C47" s="221">
        <v>33</v>
      </c>
      <c r="D47" s="221">
        <v>329</v>
      </c>
      <c r="E47" s="223">
        <f>SUM(B47:D47)</f>
        <v>43955</v>
      </c>
    </row>
    <row r="48" spans="1:5" ht="15.6" x14ac:dyDescent="0.3">
      <c r="A48" s="218" t="s">
        <v>128</v>
      </c>
      <c r="B48" s="224">
        <f t="shared" ref="B48:D48" si="10">SUM(B44:B47)</f>
        <v>100590</v>
      </c>
      <c r="C48" s="224">
        <f t="shared" si="10"/>
        <v>515</v>
      </c>
      <c r="D48" s="224">
        <f t="shared" si="10"/>
        <v>756</v>
      </c>
      <c r="E48" s="224">
        <f>SUM(E44:E47)</f>
        <v>101861</v>
      </c>
    </row>
    <row r="50" spans="1:5" ht="15.6" x14ac:dyDescent="0.3">
      <c r="A50" s="225" t="s">
        <v>132</v>
      </c>
      <c r="B50" s="226"/>
      <c r="C50" s="226"/>
      <c r="D50" s="226"/>
      <c r="E50" s="13"/>
    </row>
    <row r="51" spans="1:5" ht="15.6" x14ac:dyDescent="0.3">
      <c r="A51" s="221"/>
      <c r="B51" s="227" t="s">
        <v>86</v>
      </c>
      <c r="C51" s="227" t="s">
        <v>87</v>
      </c>
      <c r="D51" s="227" t="s">
        <v>88</v>
      </c>
      <c r="E51" s="228" t="s">
        <v>127</v>
      </c>
    </row>
    <row r="52" spans="1:5" ht="15.6" x14ac:dyDescent="0.3">
      <c r="A52" s="221" t="s">
        <v>90</v>
      </c>
      <c r="B52" s="222">
        <v>181</v>
      </c>
      <c r="C52" s="221">
        <v>22</v>
      </c>
      <c r="D52" s="221">
        <v>10</v>
      </c>
      <c r="E52" s="223">
        <v>213</v>
      </c>
    </row>
    <row r="53" spans="1:5" ht="15.6" x14ac:dyDescent="0.3">
      <c r="A53" s="221" t="s">
        <v>91</v>
      </c>
      <c r="B53" s="222">
        <v>17479</v>
      </c>
      <c r="C53" s="221">
        <v>175</v>
      </c>
      <c r="D53" s="221">
        <v>75</v>
      </c>
      <c r="E53" s="223">
        <v>17729</v>
      </c>
    </row>
    <row r="54" spans="1:5" ht="15.6" x14ac:dyDescent="0.3">
      <c r="A54" s="221" t="s">
        <v>92</v>
      </c>
      <c r="B54" s="222">
        <v>39731</v>
      </c>
      <c r="C54" s="221">
        <v>287</v>
      </c>
      <c r="D54" s="221">
        <v>377</v>
      </c>
      <c r="E54" s="223">
        <v>40395</v>
      </c>
    </row>
    <row r="55" spans="1:5" ht="15.6" x14ac:dyDescent="0.3">
      <c r="A55" s="221" t="s">
        <v>93</v>
      </c>
      <c r="B55" s="222">
        <v>44124</v>
      </c>
      <c r="C55" s="221">
        <v>32</v>
      </c>
      <c r="D55" s="221">
        <v>328</v>
      </c>
      <c r="E55" s="223">
        <v>44484</v>
      </c>
    </row>
    <row r="58" spans="1:5" ht="18" x14ac:dyDescent="0.35">
      <c r="A58" s="229" t="s">
        <v>133</v>
      </c>
      <c r="B58" s="230"/>
      <c r="C58" s="230"/>
      <c r="D58" s="230"/>
    </row>
    <row r="59" spans="1:5" ht="18" x14ac:dyDescent="0.35">
      <c r="A59" s="231"/>
      <c r="B59" s="232" t="s">
        <v>86</v>
      </c>
      <c r="C59" s="232" t="s">
        <v>87</v>
      </c>
      <c r="D59" s="232" t="s">
        <v>88</v>
      </c>
      <c r="E59" s="232" t="s">
        <v>89</v>
      </c>
    </row>
    <row r="60" spans="1:5" ht="18" x14ac:dyDescent="0.35">
      <c r="A60" s="233" t="s">
        <v>90</v>
      </c>
      <c r="B60" s="234">
        <v>170</v>
      </c>
      <c r="C60" s="231">
        <v>21</v>
      </c>
      <c r="D60" s="231">
        <v>10</v>
      </c>
      <c r="E60" s="235">
        <f t="shared" ref="E60:E63" si="11">SUM(B60:D60)</f>
        <v>201</v>
      </c>
    </row>
    <row r="61" spans="1:5" ht="18" x14ac:dyDescent="0.35">
      <c r="A61" s="233" t="s">
        <v>91</v>
      </c>
      <c r="B61" s="234">
        <v>17874</v>
      </c>
      <c r="C61" s="231">
        <v>170</v>
      </c>
      <c r="D61" s="231">
        <v>75</v>
      </c>
      <c r="E61" s="235">
        <f t="shared" si="11"/>
        <v>18119</v>
      </c>
    </row>
    <row r="62" spans="1:5" ht="18" x14ac:dyDescent="0.35">
      <c r="A62" s="233" t="s">
        <v>92</v>
      </c>
      <c r="B62" s="234">
        <v>40386</v>
      </c>
      <c r="C62" s="231">
        <v>320</v>
      </c>
      <c r="D62" s="231">
        <v>405</v>
      </c>
      <c r="E62" s="235">
        <f t="shared" si="11"/>
        <v>41111</v>
      </c>
    </row>
    <row r="63" spans="1:5" ht="18" x14ac:dyDescent="0.35">
      <c r="A63" s="233" t="s">
        <v>93</v>
      </c>
      <c r="B63" s="234">
        <v>44866</v>
      </c>
      <c r="C63" s="231">
        <v>44</v>
      </c>
      <c r="D63" s="231">
        <v>328</v>
      </c>
      <c r="E63" s="235">
        <f t="shared" si="11"/>
        <v>45238</v>
      </c>
    </row>
    <row r="64" spans="1:5" ht="18" x14ac:dyDescent="0.35">
      <c r="A64" s="233" t="s">
        <v>94</v>
      </c>
      <c r="B64" s="235">
        <f t="shared" ref="B64:E64" si="12">SUM(B60:B63)</f>
        <v>103296</v>
      </c>
      <c r="C64" s="233">
        <f t="shared" si="12"/>
        <v>555</v>
      </c>
      <c r="D64" s="233">
        <f t="shared" si="12"/>
        <v>818</v>
      </c>
      <c r="E64" s="235">
        <f t="shared" si="12"/>
        <v>104669</v>
      </c>
    </row>
    <row r="67" spans="1:5" ht="18" x14ac:dyDescent="0.35">
      <c r="A67" s="329" t="s">
        <v>134</v>
      </c>
      <c r="B67" s="330"/>
      <c r="C67" s="330"/>
      <c r="D67" s="330"/>
      <c r="E67" s="116"/>
    </row>
    <row r="68" spans="1:5" ht="18" x14ac:dyDescent="0.35">
      <c r="A68" s="331"/>
      <c r="B68" s="332" t="s">
        <v>86</v>
      </c>
      <c r="C68" s="332" t="s">
        <v>87</v>
      </c>
      <c r="D68" s="332" t="s">
        <v>88</v>
      </c>
      <c r="E68" s="332" t="s">
        <v>89</v>
      </c>
    </row>
    <row r="69" spans="1:5" ht="18" x14ac:dyDescent="0.35">
      <c r="A69" s="333" t="s">
        <v>90</v>
      </c>
      <c r="B69" s="334">
        <v>170</v>
      </c>
      <c r="C69" s="331">
        <v>13</v>
      </c>
      <c r="D69" s="331">
        <v>10</v>
      </c>
      <c r="E69" s="335">
        <f>SUM(B69:D69)</f>
        <v>193</v>
      </c>
    </row>
    <row r="70" spans="1:5" ht="18" x14ac:dyDescent="0.35">
      <c r="A70" s="333" t="s">
        <v>91</v>
      </c>
      <c r="B70" s="334">
        <v>17767</v>
      </c>
      <c r="C70" s="331">
        <v>172</v>
      </c>
      <c r="D70" s="331">
        <v>79</v>
      </c>
      <c r="E70" s="335">
        <f>SUM(B70:D70)</f>
        <v>18018</v>
      </c>
    </row>
    <row r="71" spans="1:5" ht="18" x14ac:dyDescent="0.35">
      <c r="A71" s="333" t="s">
        <v>92</v>
      </c>
      <c r="B71" s="334">
        <v>39822</v>
      </c>
      <c r="C71" s="331">
        <v>335</v>
      </c>
      <c r="D71" s="331">
        <v>414</v>
      </c>
      <c r="E71" s="335">
        <f>SUM(B71:D71)</f>
        <v>40571</v>
      </c>
    </row>
    <row r="72" spans="1:5" ht="18" x14ac:dyDescent="0.35">
      <c r="A72" s="333" t="s">
        <v>93</v>
      </c>
      <c r="B72" s="334">
        <v>45710</v>
      </c>
      <c r="C72" s="331">
        <v>152</v>
      </c>
      <c r="D72" s="331">
        <v>373</v>
      </c>
      <c r="E72" s="335">
        <f>SUM(B72:D72)</f>
        <v>46235</v>
      </c>
    </row>
    <row r="73" spans="1:5" ht="18" x14ac:dyDescent="0.35">
      <c r="A73" s="333" t="s">
        <v>94</v>
      </c>
      <c r="B73" s="335">
        <f>SUM(B69:B72)</f>
        <v>103469</v>
      </c>
      <c r="C73" s="333">
        <f t="shared" ref="C73:E73" si="13">SUM(C69:C72)</f>
        <v>672</v>
      </c>
      <c r="D73" s="333">
        <f t="shared" si="13"/>
        <v>876</v>
      </c>
      <c r="E73" s="335">
        <f t="shared" si="13"/>
        <v>105017</v>
      </c>
    </row>
    <row r="75" spans="1:5" ht="18.600000000000001" thickBot="1" x14ac:dyDescent="0.4">
      <c r="A75" s="236" t="s">
        <v>103</v>
      </c>
      <c r="B75" s="237"/>
      <c r="C75" s="237"/>
      <c r="D75" s="237"/>
      <c r="E75" s="123"/>
    </row>
    <row r="76" spans="1:5" ht="18" x14ac:dyDescent="0.35">
      <c r="A76" s="336"/>
      <c r="B76" s="337" t="s">
        <v>86</v>
      </c>
      <c r="C76" s="337" t="s">
        <v>87</v>
      </c>
      <c r="D76" s="337" t="s">
        <v>88</v>
      </c>
      <c r="E76" s="338" t="s">
        <v>89</v>
      </c>
    </row>
    <row r="77" spans="1:5" ht="18" x14ac:dyDescent="0.35">
      <c r="A77" s="339" t="s">
        <v>90</v>
      </c>
      <c r="B77" s="239">
        <v>156</v>
      </c>
      <c r="C77" s="238">
        <v>13</v>
      </c>
      <c r="D77" s="238">
        <v>9</v>
      </c>
      <c r="E77" s="340">
        <f>SUM(B77:D77)</f>
        <v>178</v>
      </c>
    </row>
    <row r="78" spans="1:5" ht="18" x14ac:dyDescent="0.35">
      <c r="A78" s="339" t="s">
        <v>91</v>
      </c>
      <c r="B78" s="239">
        <v>17690</v>
      </c>
      <c r="C78" s="238">
        <v>171</v>
      </c>
      <c r="D78" s="238">
        <v>82</v>
      </c>
      <c r="E78" s="340">
        <f>SUM(B78:D78)</f>
        <v>17943</v>
      </c>
    </row>
    <row r="79" spans="1:5" ht="18" x14ac:dyDescent="0.35">
      <c r="A79" s="339" t="s">
        <v>92</v>
      </c>
      <c r="B79" s="239">
        <v>39219</v>
      </c>
      <c r="C79" s="238">
        <v>336</v>
      </c>
      <c r="D79" s="238">
        <v>425</v>
      </c>
      <c r="E79" s="340">
        <f>SUM(B79:D79)</f>
        <v>39980</v>
      </c>
    </row>
    <row r="80" spans="1:5" ht="18" x14ac:dyDescent="0.35">
      <c r="A80" s="339" t="s">
        <v>93</v>
      </c>
      <c r="B80" s="239">
        <v>45669</v>
      </c>
      <c r="C80" s="238">
        <v>145</v>
      </c>
      <c r="D80" s="238">
        <v>449</v>
      </c>
      <c r="E80" s="340">
        <f>SUM(B80:D80)</f>
        <v>46263</v>
      </c>
    </row>
    <row r="81" spans="1:5" ht="18.600000000000001" thickBot="1" x14ac:dyDescent="0.4">
      <c r="A81" s="341" t="s">
        <v>94</v>
      </c>
      <c r="B81" s="342">
        <f>SUM(B77:B80)</f>
        <v>102734</v>
      </c>
      <c r="C81" s="343">
        <f t="shared" ref="C81:E81" si="14">SUM(C77:C80)</f>
        <v>665</v>
      </c>
      <c r="D81" s="343">
        <f t="shared" si="14"/>
        <v>965</v>
      </c>
      <c r="E81" s="344">
        <f t="shared" si="14"/>
        <v>104364</v>
      </c>
    </row>
  </sheetData>
  <mergeCells count="5">
    <mergeCell ref="A3:C3"/>
    <mergeCell ref="A4:C4"/>
    <mergeCell ref="A5:C5"/>
    <mergeCell ref="A6:C6"/>
    <mergeCell ref="A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payment systems</vt:lpstr>
      <vt:lpstr>credit &amp; deposit statistics</vt:lpstr>
      <vt:lpstr>SECTORAL CREDIT</vt:lpstr>
      <vt:lpstr>Non Performing Loans</vt:lpstr>
      <vt:lpstr>Remittances</vt:lpstr>
      <vt:lpstr>Staff Strenght</vt:lpstr>
      <vt:lpstr>'payment systems'!Print_Area</vt:lpstr>
      <vt:lpstr>'SECTORAL CREDIT'!Print_Area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SHURU,MOHAMMED KABIRU</dc:creator>
  <cp:lastModifiedBy>D.O.R 004</cp:lastModifiedBy>
  <cp:lastPrinted>2019-07-30T09:33:54Z</cp:lastPrinted>
  <dcterms:created xsi:type="dcterms:W3CDTF">2019-01-29T13:02:13Z</dcterms:created>
  <dcterms:modified xsi:type="dcterms:W3CDTF">2019-09-26T17:09:24Z</dcterms:modified>
</cp:coreProperties>
</file>